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64"/>
  </bookViews>
  <sheets>
    <sheet name="Sheet1" sheetId="1" r:id="rId1"/>
    <sheet name="Sheet2" sheetId="2" r:id="rId2"/>
    <sheet name="Sheet3" sheetId="3" r:id="rId3"/>
  </sheets>
  <definedNames>
    <definedName name="_xlnm._FilterDatabase" localSheetId="0" hidden="1">Sheet1!$A$5:$L$300</definedName>
    <definedName name="_xlnm.Print_Area" localSheetId="0">Sheet1!$A$1:$L$300</definedName>
    <definedName name="_xlnm.Print_Titles" localSheetId="0">Sheet1!$2:$5</definedName>
  </definedNames>
  <calcPr calcId="144525"/>
</workbook>
</file>

<file path=xl/sharedStrings.xml><?xml version="1.0" encoding="utf-8"?>
<sst xmlns="http://schemas.openxmlformats.org/spreadsheetml/2006/main" count="1379" uniqueCount="501">
  <si>
    <t>附件1</t>
  </si>
  <si>
    <t>内蒙古自治区部分新增一般债券资金用途调整表</t>
  </si>
  <si>
    <t>单位：万元</t>
  </si>
  <si>
    <t>序号</t>
  </si>
  <si>
    <t>盟市</t>
  </si>
  <si>
    <t xml:space="preserve">地区 </t>
  </si>
  <si>
    <t>年度</t>
  </si>
  <si>
    <t>债券
简称</t>
  </si>
  <si>
    <t>变更前项目基本情况</t>
  </si>
  <si>
    <t>变更后项目基本情况</t>
  </si>
  <si>
    <t>变更原因</t>
  </si>
  <si>
    <t>备注</t>
  </si>
  <si>
    <t>项目名称</t>
  </si>
  <si>
    <t>额度</t>
  </si>
  <si>
    <t>拟调整
额度</t>
  </si>
  <si>
    <t>全区合计</t>
  </si>
  <si>
    <t>呼和浩特市小计</t>
  </si>
  <si>
    <t>呼和浩特市</t>
  </si>
  <si>
    <t>市本级</t>
  </si>
  <si>
    <t>2020年</t>
  </si>
  <si>
    <t>20内蒙古债07</t>
  </si>
  <si>
    <t>呼和浩特市10座人行天桥</t>
  </si>
  <si>
    <t>呼和浩特新机场项目</t>
  </si>
  <si>
    <t>原项目资金需求减小，将额度调整到呼和浩特新机场项目</t>
  </si>
  <si>
    <t>呼和浩特市燃煤供热锅炉改造项目</t>
  </si>
  <si>
    <t>2023年</t>
  </si>
  <si>
    <t>23内蒙古债12</t>
  </si>
  <si>
    <t>呼和浩特市三环路工程</t>
  </si>
  <si>
    <t>巴彦淖尔路提升改造工程</t>
  </si>
  <si>
    <t>原项目资金需求减小，将额度调整到巴彦淖尔路提升改造工程</t>
  </si>
  <si>
    <t>23内蒙16</t>
  </si>
  <si>
    <t>海绵城市等重大项目配套资金</t>
  </si>
  <si>
    <t>大青山前坡绿化工程</t>
  </si>
  <si>
    <t>原项目资金需求减小，将额度调整到大青山前坡绿化工程</t>
  </si>
  <si>
    <t>金海路改造提升工程</t>
  </si>
  <si>
    <t>原项目资金需求减小，将额度调整到金海路改造提升工程</t>
  </si>
  <si>
    <t>呼和浩特市供水安全保障提升改造项目</t>
  </si>
  <si>
    <t>原项目资金需求减小，将额度调整到呼和浩特市供水安全保障提升改造项目</t>
  </si>
  <si>
    <t>巴彦塔拉南路项目</t>
  </si>
  <si>
    <t>原项目资金需求减小，将额度调整到巴彦塔拉南路项目</t>
  </si>
  <si>
    <t>2024年</t>
  </si>
  <si>
    <t>24内蒙古债06</t>
  </si>
  <si>
    <t>伊利现代智慧健康谷冷链物流基地建设项目</t>
  </si>
  <si>
    <t>伊利现代智慧健康谷建设项目</t>
  </si>
  <si>
    <t>原项目资金需求减小，将额度调整到伊利现代智慧健康谷建设项目</t>
  </si>
  <si>
    <t>和林新区</t>
  </si>
  <si>
    <t>内蒙古和林格尔新区实验幼儿园建设项目</t>
  </si>
  <si>
    <t>和林格尔新区云谷横10路道路及附属工程项目</t>
  </si>
  <si>
    <t>原申请项目不再实施，将额度调整到和林格尔新区云谷横10路道路及附属工程项目</t>
  </si>
  <si>
    <t>内蒙古和林格尔新区颐养片区排水管网工程</t>
  </si>
  <si>
    <t>内蒙古和林格尔新区云谷纵28路道路及配套设施工程项目（一期）</t>
  </si>
  <si>
    <t>原申请项目不再实施，将额度调整到内蒙古和林格尔新区云谷纵28路道路及配套设施工程项目（一期）</t>
  </si>
  <si>
    <t>赛罕区</t>
  </si>
  <si>
    <t>呼和浩特市十五年一贯制蒙古族学校建设项目</t>
  </si>
  <si>
    <t>呼市第三十九中分校项目</t>
  </si>
  <si>
    <t>原项目资金需求减小，将额度调整到呼市第三十九中分校</t>
  </si>
  <si>
    <t>新城区</t>
  </si>
  <si>
    <t>2021年</t>
  </si>
  <si>
    <t>21内蒙13</t>
  </si>
  <si>
    <t>中国（草原）绿谷项目</t>
  </si>
  <si>
    <t>农村道路应急维修和委托第三方项目</t>
  </si>
  <si>
    <t>因招商引资工作推进缓慢，原项目无法顺利实施，进行项目调整</t>
  </si>
  <si>
    <t>包头市小计</t>
  </si>
  <si>
    <t>包头市</t>
  </si>
  <si>
    <t>城市建设及城市管理项目（赛罕路等城区主干道）</t>
  </si>
  <si>
    <t>消防验收施工改造经费</t>
  </si>
  <si>
    <t>原项目无法继续实施，进行项目调整</t>
  </si>
  <si>
    <t>城市公共交通发展项目（公交运营）</t>
  </si>
  <si>
    <t>24内蒙古债22</t>
  </si>
  <si>
    <t>城市建设及城市管理项目（赛汗路等城区主干道）</t>
  </si>
  <si>
    <t>档案数字化建设</t>
  </si>
  <si>
    <r>
      <rPr>
        <sz val="11"/>
        <color indexed="8"/>
        <rFont val="宋体"/>
        <charset val="134"/>
        <scheme val="minor"/>
      </rPr>
      <t>基础设施维护费</t>
    </r>
  </si>
  <si>
    <t>全国铝加工（深井铸造）企业安全生产风险监测预警试点建设经费</t>
  </si>
  <si>
    <t>全市政府网站集约化建设</t>
  </si>
  <si>
    <t>会商室电视会议系统建设</t>
  </si>
  <si>
    <t>反恐特巡警建设所需经费</t>
  </si>
  <si>
    <t>综治中心规范化建设资金</t>
  </si>
  <si>
    <t>支持航空发展</t>
  </si>
  <si>
    <t>基层市场监管所标准化建设</t>
  </si>
  <si>
    <t>军休所新建活动用房及改造工程项目</t>
  </si>
  <si>
    <r>
      <rPr>
        <sz val="11"/>
        <color indexed="8"/>
        <rFont val="宋体"/>
        <charset val="134"/>
        <scheme val="minor"/>
      </rPr>
      <t>执法装备购置</t>
    </r>
  </si>
  <si>
    <t>支持民用航空发展</t>
  </si>
  <si>
    <t>国防动员能力提升及防护设施建设</t>
  </si>
  <si>
    <t>提升教育服务地方能力建设项目</t>
  </si>
  <si>
    <t>医疗学科、专科等能力提升项目</t>
  </si>
  <si>
    <t>包头市革命烈士陵园迁建和革命烈士纪念馆建设项目经费</t>
  </si>
  <si>
    <t>包医国际供配电力工程建设</t>
  </si>
  <si>
    <t>污染防治及生态环境监测项目</t>
  </si>
  <si>
    <t>信创应用替代</t>
  </si>
  <si>
    <t>包头市智慧城市（一期）建设项目</t>
  </si>
  <si>
    <t>110国道沿线环境综合整治及S211省道沿线断头路工程</t>
  </si>
  <si>
    <t>原项目已通过其他资金来源安排，进行项目调整。</t>
  </si>
  <si>
    <t>政务云项目</t>
  </si>
  <si>
    <t>东河区</t>
  </si>
  <si>
    <t>学前教育及义务教育阶段配套设施建设及改造</t>
  </si>
  <si>
    <t>市政设施维护、改造</t>
  </si>
  <si>
    <t>项目暂停实施，进行项目调整</t>
  </si>
  <si>
    <t>城市污水管网改造、环境整治</t>
  </si>
  <si>
    <t>乡村振兴及环境整治</t>
  </si>
  <si>
    <t>南海湿地周边设施提档升级改造</t>
  </si>
  <si>
    <t>雨污管网整改</t>
  </si>
  <si>
    <t>石拐区</t>
  </si>
  <si>
    <t>24内蒙17</t>
  </si>
  <si>
    <t>石拐新区供热管网提升改造工程</t>
  </si>
  <si>
    <t>石拐区城市发展建设项目</t>
  </si>
  <si>
    <t>该项目在施工过程中进行局部调整，工程量变更，不再需要自治区一般债券资金。</t>
  </si>
  <si>
    <t>昆都仑区</t>
  </si>
  <si>
    <t>”温暖工程“北辰小区、世家园、广源小区等74个小区”供热二次管网、设施老化更新改造项目</t>
  </si>
  <si>
    <t>包头乐园、丰景佳苑温暖工程项目</t>
  </si>
  <si>
    <t>已通过其他资金安排，进行项目调整</t>
  </si>
  <si>
    <t>和平新苑、和平民悦温暖工程项目</t>
  </si>
  <si>
    <t>呼伦贝尔市小计</t>
  </si>
  <si>
    <t>呼伦贝尔市</t>
  </si>
  <si>
    <t>呼伦贝尔技师学校校内供热管网维修改造</t>
  </si>
  <si>
    <t>呼伦贝尔历史博物馆建设项目</t>
  </si>
  <si>
    <t>原项目已竣工，债券资金结余。</t>
  </si>
  <si>
    <t>满洲里国门党建学院二期工程</t>
  </si>
  <si>
    <t>原项目暂未实施，年内无法支出。</t>
  </si>
  <si>
    <t>呼伦贝尔海拉尔机场新建机库、停机坪项目（耐寒测试、通用航空维修基地）项目一期工程</t>
  </si>
  <si>
    <t>呼伦贝尔海拉尔机场新建机库、停机坪项目（耐寒测试、通用航空维修基地）项目二期工程</t>
  </si>
  <si>
    <t>呼伦贝尔市公安局交通管理支队智能交通项目</t>
  </si>
  <si>
    <t>呼伦贝尔技师学院新建田径运动场建设项目</t>
  </si>
  <si>
    <t>呼伦贝尔市中心城区应急水源工程</t>
  </si>
  <si>
    <t>道路交通安全设施建设</t>
  </si>
  <si>
    <t>内蒙古林业总医院购置高端CT设备</t>
  </si>
  <si>
    <t>国道331线加疙瘩至长青林场三级公路</t>
  </si>
  <si>
    <t>原项目年内无法全部支出，进行项目调整。</t>
  </si>
  <si>
    <t>呼伦贝尔中心城区供热管网互联互通项目</t>
  </si>
  <si>
    <t>呼伦贝尔海拉尔机场T1航站楼及附属改扩建工程项目</t>
  </si>
  <si>
    <t>呼伦贝尔市委党校迁建项目</t>
  </si>
  <si>
    <t>原项目年内无法支出，进行项目调整。</t>
  </si>
  <si>
    <t>呼伦贝尔市体育运动学校新校区建设工程项目</t>
  </si>
  <si>
    <t>“十四五”期间呼伦湖流域生态环境保护治理项目</t>
  </si>
  <si>
    <t>牙克石林业第一中学综合教学楼建设项目</t>
  </si>
  <si>
    <t>呼伦贝尔职业技术学院南校区搬迁设备购置项目</t>
  </si>
  <si>
    <t>原项目已有其他资金来源。</t>
  </si>
  <si>
    <t>呼伦贝尔市森林消防支队救援能力提升工程项目</t>
  </si>
  <si>
    <t>2024年“十四五”期间呼伦湖流域生态环境保护治理项目</t>
  </si>
  <si>
    <t>全市中小学素质教育研创综合馆</t>
  </si>
  <si>
    <t>呼伦贝尔市自然资源局档案馆建设项目</t>
  </si>
  <si>
    <t>地震灾害消防救援轻型专业队装备器材购置</t>
  </si>
  <si>
    <t>呼伦贝尔市中心城新区贝尔小学扩建项目</t>
  </si>
  <si>
    <t>呼伦贝尔市蒙医医院医疗服务能力提升医疗设备采购项目</t>
  </si>
  <si>
    <t>内蒙古林业总医院消防改造工程</t>
  </si>
  <si>
    <t>鄂温克旗中心城区校园维修改造提升项目（转贷）</t>
  </si>
  <si>
    <t>海拉尔区</t>
  </si>
  <si>
    <t>2022年</t>
  </si>
  <si>
    <t>22内蒙古债24</t>
  </si>
  <si>
    <t>2020年海拉尔区污水管网改造工程</t>
  </si>
  <si>
    <t>海拉尔区生活垃圾填埋场雨污分流改造 项目</t>
  </si>
  <si>
    <t>项目结余资金无法支出，进行项目调整。</t>
  </si>
  <si>
    <t>海拉尔区环卫二路停车场南侧路项目</t>
  </si>
  <si>
    <t>海拉尔区消防救援大队营区地面维修工程</t>
  </si>
  <si>
    <t>海拉尔区君尚玖号小区周边道路工程</t>
  </si>
  <si>
    <t>海拉尔区G301-哈克村、团结村公路改建工程</t>
  </si>
  <si>
    <t>2025年城区雨污管线及附属设施清掏项目</t>
  </si>
  <si>
    <t>海拉尔区六二六小河末端桥梁工程</t>
  </si>
  <si>
    <t>谢尔塔拉社区管线更新改造项目</t>
  </si>
  <si>
    <t>呼伦贝尔中心城区给水管网管线及设施改造工程</t>
  </si>
  <si>
    <t>海拉尔区雨水管线及附属设施改造工程（一期）</t>
  </si>
  <si>
    <t>海拉尔区环卫二路新建及改建项目</t>
  </si>
  <si>
    <t>2025年呼伦贝尔市海拉尔区城镇老旧小区改造配套基础设施建设项目（二期）</t>
  </si>
  <si>
    <t>海拉尔区排水防涝综合整治工程</t>
  </si>
  <si>
    <t>海拉尔区幸福家园小区配套基础设施建设项目</t>
  </si>
  <si>
    <t>海拉尔区建筑垃圾规范化处置及综合利用项目</t>
  </si>
  <si>
    <t>海拉尔区牧管局小区红线外道路工程</t>
  </si>
  <si>
    <t>2025年呼伦贝尔市海拉尔区城镇老旧小区改造配套基础设施建设项目（一期）</t>
  </si>
  <si>
    <t>海拉尔区哈萨尔大街及其周边支路改建工程</t>
  </si>
  <si>
    <t>呼伦贝尔市海拉尔区第四中学改建项目</t>
  </si>
  <si>
    <t>海拉尔区建设五道街上山路道路工程</t>
  </si>
  <si>
    <t>呼伦贝尔市海拉尔区第五中学七年级校址改建项目</t>
  </si>
  <si>
    <t>24内蒙古债17</t>
  </si>
  <si>
    <t>海拉尔区2024年温暖工程供热管网和设备更换改造项目</t>
  </si>
  <si>
    <t>2023年呼伦贝尔市海拉尔区城镇老旧小区改造配套基础设施建设项目（三期）</t>
  </si>
  <si>
    <t>2023年呼伦贝尔市海拉尔区城镇老旧小区改造配套基础设施建设项目（四期）</t>
  </si>
  <si>
    <t>2024年呼伦贝尔市海拉尔区城镇老旧小区改造配套基础设施建设项目（一期）</t>
  </si>
  <si>
    <t>扎兰屯市</t>
  </si>
  <si>
    <t>扎兰屯市岭北四队互通项目</t>
  </si>
  <si>
    <t>扎兰屯市新区小学</t>
  </si>
  <si>
    <t>莫力达瓦达斡尔族自治旗</t>
  </si>
  <si>
    <t>莫旗民族园曲棍球场地升级改造工程项目</t>
  </si>
  <si>
    <t>莫旗职业教育中心曲棍球与旅游服务与管理专业产教融合实训楼项目</t>
  </si>
  <si>
    <t>莫旗博荣中心校综合楼及附属工程项目</t>
  </si>
  <si>
    <t>兴安盟小计</t>
  </si>
  <si>
    <t>兴安盟</t>
  </si>
  <si>
    <t>兴安盟本级</t>
  </si>
  <si>
    <r>
      <rPr>
        <sz val="11"/>
        <color rgb="FF000000"/>
        <rFont val="宋体"/>
        <charset val="134"/>
        <scheme val="minor"/>
      </rPr>
      <t>24</t>
    </r>
    <r>
      <rPr>
        <sz val="11"/>
        <color indexed="8"/>
        <rFont val="宋体"/>
        <charset val="134"/>
        <scheme val="minor"/>
      </rPr>
      <t>内蒙</t>
    </r>
    <r>
      <rPr>
        <sz val="11"/>
        <color rgb="FF000000"/>
        <rFont val="宋体"/>
        <charset val="134"/>
        <scheme val="minor"/>
      </rPr>
      <t>17</t>
    </r>
  </si>
  <si>
    <t>温暖工程</t>
  </si>
  <si>
    <t>国家文物保护项目</t>
  </si>
  <si>
    <t>因客观原因无法继续实施，进行项目调整。</t>
  </si>
  <si>
    <t>乌兰毛都那达慕周边环境整治项目</t>
  </si>
  <si>
    <t>市域社会治理一体化智慧平台项目</t>
  </si>
  <si>
    <t>盟老干部活动中心迁址改造项目</t>
  </si>
  <si>
    <t>公安SMW项目</t>
  </si>
  <si>
    <t>兴安盟国防动员军地共同训练场项目</t>
  </si>
  <si>
    <t>乌兰浩特市葛根庙镇白音乌苏嘎查整村搬迁项目</t>
  </si>
  <si>
    <t>阿尔山机场改扩建项目</t>
  </si>
  <si>
    <t>铸牢中华民族共同体体验馆项目</t>
  </si>
  <si>
    <t>兴安盟公共实训基地建设项目</t>
  </si>
  <si>
    <t>融媒体中心业设备购置项目</t>
  </si>
  <si>
    <t>强制检定工作计量设备项目</t>
  </si>
  <si>
    <t>乌兰浩特市</t>
  </si>
  <si>
    <t>兴安盟乌兰浩特市供热保障体系建设项目</t>
  </si>
  <si>
    <t>兴安领创非遗文化中心及周边基础设施配套建设项目</t>
  </si>
  <si>
    <t>变更前项目原计划用于“温暖工程”，2024年我市加大向上争取资金力度，温暖工程建设内容大部分可整合至国债项目中。为保障债券资金使用效益，拟申请调整用于保障平房区供热、四类管网涉环保整改、教育、养老等重点领域支出。</t>
  </si>
  <si>
    <t>乌兰浩特市2023年老旧小区改造项目（配套）</t>
  </si>
  <si>
    <t>兴安盟乌兰浩特市城市供热管网老化升级改造工程</t>
  </si>
  <si>
    <t>盟本级重点项目配套项目</t>
  </si>
  <si>
    <t>乌兰浩特市2023年城市更新项目</t>
  </si>
  <si>
    <t>兴安盟乌兰浩特市换热站改造项目</t>
  </si>
  <si>
    <t>乌兰浩特市爱国第二小学新建教学楼内部设施设备购置项目</t>
  </si>
  <si>
    <t>乌兰浩特市富民路（普惠街至乳品巷）改造工程</t>
  </si>
  <si>
    <t>该项目中标价282万，目前正在进行工程结算审计，拟将超中标价部分调整</t>
  </si>
  <si>
    <t>21内蒙古债11
20内蒙26</t>
  </si>
  <si>
    <t>乌兰浩特市预制菜产业园一期建设项目</t>
  </si>
  <si>
    <t>项目受市场环境影响无法继续实施，为及时止损调整债券用途</t>
  </si>
  <si>
    <t>乌兰浩特市机场路改造工程</t>
  </si>
  <si>
    <t>乌兰浩特市养老服务中心设施设备购置项目</t>
  </si>
  <si>
    <t>乌兰浩特市妇幼保健院迁址改建项目</t>
  </si>
  <si>
    <t>提升救灾能力消防车辆购置项目</t>
  </si>
  <si>
    <t>突泉县</t>
  </si>
  <si>
    <t>突泉县体育公园配套基础设施工程</t>
  </si>
  <si>
    <t>突泉县排水排涝通道及管网改造工程</t>
  </si>
  <si>
    <t>已通过其他财政资金安排，后续无资金需求。</t>
  </si>
  <si>
    <t>突泉县第一热源厂新厂配套供热管网工程</t>
  </si>
  <si>
    <t>突泉县中医医院保障用房建设项目</t>
  </si>
  <si>
    <t>突泉县团结路综合管网改造工程</t>
  </si>
  <si>
    <t>扎赉特旗</t>
  </si>
  <si>
    <t>扎赉特旗居民楼供热二次网及单元立杠改造工程</t>
  </si>
  <si>
    <t>扎赉特旗生物质热电厂（二期）至二热源配套工程</t>
  </si>
  <si>
    <t>扎赉特旗满20年供热管网更新改造工程</t>
  </si>
  <si>
    <t>扎赉特旗供热换热站提升改造项目</t>
  </si>
  <si>
    <t>阿尔山市</t>
  </si>
  <si>
    <t>温泉雪城“鹿角湾”公共停车场二期建设项目</t>
  </si>
  <si>
    <t>阿尔山市鹿角湾二期综合管网基础设施建设项目</t>
  </si>
  <si>
    <t>项目在实施过程中建设内容发生重大变化，项目进展缓慢，进行项目调整。</t>
  </si>
  <si>
    <t>兴安盟阿尔山市全民健身活动中心建设项目</t>
  </si>
  <si>
    <t>口岸基础设施提升改造建设项目</t>
  </si>
  <si>
    <t>通辽市小计</t>
  </si>
  <si>
    <t>通辽市</t>
  </si>
  <si>
    <t>检察院融媒体党建综合展览馆项目</t>
  </si>
  <si>
    <t>内蒙古供水通辽支线工程</t>
  </si>
  <si>
    <t>建国片区公园续建工程</t>
  </si>
  <si>
    <t>2023年通辽市中心城区基础设施、生态治理、城市供水管网等建设项目</t>
  </si>
  <si>
    <t>通辽市2023年基础设施、基本建设项目</t>
  </si>
  <si>
    <t>通辽市2023年高质量发展提质扩规建设项目</t>
  </si>
  <si>
    <t>水利建设治理工程</t>
  </si>
  <si>
    <t>通辽市廉洁文化教育基地建设项目</t>
  </si>
  <si>
    <t>政务保障能力建设项目</t>
  </si>
  <si>
    <t>中心城区排水防涝等基础设施建设项目</t>
  </si>
  <si>
    <t>开鲁县</t>
  </si>
  <si>
    <t>通辽市开鲁县2024年城市燃气管道等老化更新改造项目（供热）</t>
  </si>
  <si>
    <t>化工集中区危险化学品专用停车厂工程</t>
  </si>
  <si>
    <t>项目已有其它资金来源，进行项目调整。</t>
  </si>
  <si>
    <t>库伦旗</t>
  </si>
  <si>
    <t>库伦旗冬病夏治供热管网改造工程-广汇小区（二级网及分户改造）</t>
  </si>
  <si>
    <t>库伦旗老城区供热扩容项目-新建换热站</t>
  </si>
  <si>
    <t>库伦旗福缘小区新建换热站及供热管网改造工程</t>
  </si>
  <si>
    <t>扎鲁特旗</t>
  </si>
  <si>
    <t>2025年</t>
  </si>
  <si>
    <t>25内蒙06</t>
  </si>
  <si>
    <t>扎鲁特旗鲁北镇保障性安居工程配套道路建设工程</t>
  </si>
  <si>
    <t>扎鲁特旗固废协同处置及资源化利用项目</t>
  </si>
  <si>
    <t>原项目暂缓实施</t>
  </si>
  <si>
    <t>赤峰市小计</t>
  </si>
  <si>
    <t>赤峰市</t>
  </si>
  <si>
    <t>国道303线大板至林西段公路项目</t>
  </si>
  <si>
    <t>赤峰高新区供水工程和东山产业园道路（给排水管线）建设项目</t>
  </si>
  <si>
    <t>赤峰市疾病预防控制中心检验检测设备购置建设项目</t>
  </si>
  <si>
    <t>赤峰高新区东山产业园赤泥堆场工程</t>
  </si>
  <si>
    <t>赤峰市文物安全监管大数据平台项目</t>
  </si>
  <si>
    <t>巴林左旗</t>
  </si>
  <si>
    <t>阿鲁召至点将台旅游公路工程</t>
  </si>
  <si>
    <t>巴林左旗公益性公墓建设项目</t>
  </si>
  <si>
    <t>21内蒙古债11</t>
  </si>
  <si>
    <t>巴林左旗公共文化服务中心建设项目</t>
  </si>
  <si>
    <t>巴林左旗通用机场公路建设项目</t>
  </si>
  <si>
    <t>2019年</t>
  </si>
  <si>
    <t>19内蒙古债01</t>
  </si>
  <si>
    <t>蒙古营子至兴隆庄旅游公路工程项目</t>
  </si>
  <si>
    <t>内蒙古自治区赤峰市巴林左旗林东产业园综合管网及基础设施配套新建项目</t>
  </si>
  <si>
    <t>巴林左旗林东八小教学楼建设项目</t>
  </si>
  <si>
    <t>20内蒙古债22</t>
  </si>
  <si>
    <t>基层医院检查能力提升项目</t>
  </si>
  <si>
    <t>巴林左旗历史遗留和无责任主体矿山地质环境治理项目</t>
  </si>
  <si>
    <t>巴林右旗</t>
  </si>
  <si>
    <t>大板城区水冲厕所建设项目</t>
  </si>
  <si>
    <t>2023年赤峰市巴林右旗城镇老旧小区改造配套基础设施建设项目</t>
  </si>
  <si>
    <t>克什克腾旗</t>
  </si>
  <si>
    <t>克什克腾旗小型水库安全运行项目</t>
  </si>
  <si>
    <t>经棚镇生活垃圾分类回收再利用项目厂房及附属设施工程</t>
  </si>
  <si>
    <t>克什克腾旗2022年小型水库项目</t>
  </si>
  <si>
    <t>克什克腾旗2023年小型水库维修养护项目</t>
  </si>
  <si>
    <t>喀喇沁旗</t>
  </si>
  <si>
    <t>内蒙古赤峰市喀喇沁旗大沟水库除险加固工程</t>
  </si>
  <si>
    <t>喀喇沁旗锦山产城融合示范区基础设施建设项目-锦平大桥改造工程</t>
  </si>
  <si>
    <t>和美园区专业市场片区基础设施工程</t>
  </si>
  <si>
    <t>锦山城区温暖工程热力管网改造（增补）项目</t>
  </si>
  <si>
    <t>内蒙古赤峰市喀喇沁旗2024年老旧小区（增补工程）既有建筑节能改造项目</t>
  </si>
  <si>
    <t>锡林郭勒盟小计</t>
  </si>
  <si>
    <t>锡林郭勒盟</t>
  </si>
  <si>
    <t>盟本级</t>
  </si>
  <si>
    <t>元上都遗址保护利用宣传阐释项目</t>
  </si>
  <si>
    <t>元上都遗址游客中心建设项目</t>
  </si>
  <si>
    <t>职业学院设备更新项目</t>
  </si>
  <si>
    <t>盟行政中心大楼电梯更换项目</t>
  </si>
  <si>
    <t>太仆寺旗</t>
  </si>
  <si>
    <t>内蒙古锡林郭勒盟太仆寺旗宝昌镇清真寺迁建项目</t>
  </si>
  <si>
    <t>太仆寺旗疾控预防控制中心新建实验楼项目</t>
  </si>
  <si>
    <t>正蓝旗</t>
  </si>
  <si>
    <t>正蓝旗恩格尔嘎查第一党支部-省道105线段公路建设项目</t>
  </si>
  <si>
    <t>正蓝旗政务服务与数据管理局新建室外机动车查验间项目</t>
  </si>
  <si>
    <t>闪电河正蓝旗段河道治理工程项目</t>
  </si>
  <si>
    <t>乌兰察布市小计</t>
  </si>
  <si>
    <t>乌兰察布市</t>
  </si>
  <si>
    <t>集宁区</t>
  </si>
  <si>
    <r>
      <rPr>
        <sz val="11"/>
        <color indexed="8"/>
        <rFont val="宋体"/>
        <charset val="134"/>
        <scheme val="minor"/>
      </rPr>
      <t>24</t>
    </r>
    <r>
      <rPr>
        <sz val="11"/>
        <rFont val="宋体"/>
        <charset val="134"/>
        <scheme val="minor"/>
      </rPr>
      <t>内蒙古债06</t>
    </r>
  </si>
  <si>
    <t>乌兰察布市集宁区温暖工程（一次管网、二次管网）建设项目</t>
  </si>
  <si>
    <t>集宁区应急管理信息化建设项目</t>
  </si>
  <si>
    <t>已通过其他资金安排，进行项目调整。</t>
  </si>
  <si>
    <t>森林草原防灭火预警监测系统</t>
  </si>
  <si>
    <t>集宁区体育馆结构加固及消防改造项目</t>
  </si>
  <si>
    <t>乌兰察布市中心城区2023年新建、改建配水管网工程</t>
  </si>
  <si>
    <t>乌兰察布市集宁区永安路小学分校建设项目</t>
  </si>
  <si>
    <t>乌兰察布市集宁区第十五幼儿园建设项目</t>
  </si>
  <si>
    <t>集宁区怀远路小学操场破损修复项目</t>
  </si>
  <si>
    <t>集宁区第六中学标准化考场双电源增容项目</t>
  </si>
  <si>
    <t>乌兰察布市集宁区小东滩污水处理厂应急事故池工程</t>
  </si>
  <si>
    <t>乌兰察布市集宁区新建新能源路灯建设项目</t>
  </si>
  <si>
    <t>集宁区2024年城镇老旧小区改造工程项目（管网一片区）</t>
  </si>
  <si>
    <t>集宁区2024年城镇老旧小区改造工程项目（管网二片区）</t>
  </si>
  <si>
    <t>集宁区2024年城镇老旧小区第二批次改造工程项目（管网一片区）</t>
  </si>
  <si>
    <t>集宁区既有建筑节能改造项目</t>
  </si>
  <si>
    <t>乌兰察布市集宁区城市管道（燃气、给水）老化更新改造工程项目</t>
  </si>
  <si>
    <t>乌兰察布市2023年排水防涝基础设施建设项目</t>
  </si>
  <si>
    <t>乌兰察布市集宁区城市燃气管线等（团结大街等3条道路）老化更新改造项目</t>
  </si>
  <si>
    <t>乌兰察布市集宁区城市燃气管道等（工农路等2条道路）老化更新改造项目</t>
  </si>
  <si>
    <t>乌兰察布市2023年排水防涝基础设施建设项目（解放大街等3条道路）</t>
  </si>
  <si>
    <t xml:space="preserve"> 乌兰察布市集宁区城市燃气管道等（建桥路等5条道路）老化更新改造项目</t>
  </si>
  <si>
    <t>乌兰察布市集宁区新区三期与河东片区排水管网互连互通工程</t>
  </si>
  <si>
    <t>丰镇市</t>
  </si>
  <si>
    <t>城区养老服务驿站建设项目</t>
  </si>
  <si>
    <t>丰镇市新建管网及配套工程项目</t>
  </si>
  <si>
    <t>因前期手续不完备，项目未开工，进行项目调整。</t>
  </si>
  <si>
    <t>丰镇市退役军人服务站建设项目</t>
  </si>
  <si>
    <t>丰镇市应急指挥中心项目</t>
  </si>
  <si>
    <t>察右前旗</t>
  </si>
  <si>
    <t>察右前旗2024年城镇供热温暖工程</t>
  </si>
  <si>
    <t>察右前旗2025年城镇供热温暖工程</t>
  </si>
  <si>
    <t>内蒙古乌兰察布市察右前旗公共实训基地建设项目</t>
  </si>
  <si>
    <t>察右前旗新区学校(霸王河学校)</t>
  </si>
  <si>
    <t>卓资县</t>
  </si>
  <si>
    <t>卓资县城镇供热温暖工程（一期）</t>
  </si>
  <si>
    <t>卓资县城镇供热温暖工程（二期）</t>
  </si>
  <si>
    <t>卓资县县城内学校校园消防设施建设项目（消防未验收部分）</t>
  </si>
  <si>
    <t>卓资县社会治安综合治理中心（信访接待中心）便民服务提升改造工程</t>
  </si>
  <si>
    <t>原项目预计完工后有结余资金，剩余资金拟调整使用</t>
  </si>
  <si>
    <t>凉城县</t>
  </si>
  <si>
    <t>乌兰察布市凉城县65.36公里供热管网改造工程</t>
  </si>
  <si>
    <t>凉城县环岱海农村环境综合整治项目</t>
  </si>
  <si>
    <t>兴和县</t>
  </si>
  <si>
    <t>兴和县医院内科大楼建设项目</t>
  </si>
  <si>
    <t>鄂尔栋镇区域示范养老服务中心</t>
  </si>
  <si>
    <t>结算评审后剩余部分资金需调整</t>
  </si>
  <si>
    <t>城镇厕所改造、旅游厕所建设项目</t>
  </si>
  <si>
    <t>商都县</t>
  </si>
  <si>
    <t>城镇基础设施维修</t>
  </si>
  <si>
    <t>商都县中小学和幼儿园消防水池及配套设施建设项目</t>
  </si>
  <si>
    <t>城市公共停车位项目</t>
  </si>
  <si>
    <t>商都县七台镇惠远路西段桥梁建设工程</t>
  </si>
  <si>
    <t>2023年商都县市政基础设施建设及维护工程</t>
  </si>
  <si>
    <t>化德县</t>
  </si>
  <si>
    <t>化德县废弃采坑地质环境治理项目</t>
  </si>
  <si>
    <t>化德县卫片图斑无主采坑  治理项目</t>
  </si>
  <si>
    <t>化德县公安局执法办案管理中心业务用房消防及配套工程建设项目</t>
  </si>
  <si>
    <t>化德县中小学幼儿园消防工程</t>
  </si>
  <si>
    <t>化德县污水处理厂处理设施及设备更新改造项目</t>
  </si>
  <si>
    <t>察哈尔高新区</t>
  </si>
  <si>
    <t>乌兰察布察哈尔高新技术开发区污水处理厂提标改造项目</t>
  </si>
  <si>
    <t>察哈尔高新区益武堂片区建安南路、纬三路、纬四路道路及管网工程项目</t>
  </si>
  <si>
    <t>察哈尔高新区巴音经四路、纬二路建设工程项目</t>
  </si>
  <si>
    <t>乌兰察布（京蒙）人才科创园人才科创孵化基地及配套设施改造项目</t>
  </si>
  <si>
    <t>察哈尔高新区巴圣路管网建设工程项目</t>
  </si>
  <si>
    <t>S101线呼和浩特（110国道）至西壕堑单改双工程</t>
  </si>
  <si>
    <t>国道209线乌兰花南互通、西互通工程</t>
  </si>
  <si>
    <t>乌兰花至艾勒格庙旅游公路</t>
  </si>
  <si>
    <t>京新、京藏高速公路兴和连接线公路进城支线</t>
  </si>
  <si>
    <t>乌兰察布市马铃薯科创中心建设项目</t>
  </si>
  <si>
    <t>乌兰察布机场安全运行保障设施设备购置</t>
  </si>
  <si>
    <t>乌兰察布市教育局建立铸牢中华民族共同体意识教育情景教室</t>
  </si>
  <si>
    <t>集宁师范学院附属实验中学滨河校区操场及篮球场改造维修工程</t>
  </si>
  <si>
    <t>内蒙古集宁一中宿舍维修改造工程</t>
  </si>
  <si>
    <t>工程建设项目审批管理系统数据共享交换标准3.0升级改造项目</t>
  </si>
  <si>
    <t>生态环境监测能力提升项目</t>
  </si>
  <si>
    <t>乌兰察布市蒙古族幼儿园消防工程技术改造</t>
  </si>
  <si>
    <t>乌兰察布市蒙古族幼儿园南园基础设施维修工程</t>
  </si>
  <si>
    <t>乌兰察布市蒙古族中学消防工程技术改造</t>
  </si>
  <si>
    <t>蒙古族小学消防系统改造、更换暖气片及主管道维修项目</t>
  </si>
  <si>
    <t>乌兰察布</t>
  </si>
  <si>
    <t>北京八中乌兰察布分校多媒体教学配套设置购置项目</t>
  </si>
  <si>
    <t>鄂尔多斯市小计</t>
  </si>
  <si>
    <t>鄂尔多斯市</t>
  </si>
  <si>
    <t>高新园区</t>
  </si>
  <si>
    <t>鄂尔多斯高新技术产业开发区热力管网改造（公园大街、庆 丰路、工业街路段）项目</t>
  </si>
  <si>
    <t>鄂尔多斯市高新技术产业开发区热力管网改造（科学大道、动力大道路段）项目</t>
  </si>
  <si>
    <t>康巴什区</t>
  </si>
  <si>
    <t>康巴什区2024年雍景紫台A区、锦绣山庄、丽日家园等住宅小区温暖工程</t>
  </si>
  <si>
    <t>康巴什区互备热源引入工程</t>
  </si>
  <si>
    <t>达拉特旗</t>
  </si>
  <si>
    <t>2024年公用事业服务中心环卫专用车辆采购项目</t>
  </si>
  <si>
    <t>达拉特旗保障性安居工程配套道路及地下管网一期工程</t>
  </si>
  <si>
    <t>伊金霍洛旗</t>
  </si>
  <si>
    <t>2024年伊金霍洛旗温暖工程水岸新城维修项目</t>
  </si>
  <si>
    <t>伊金霍洛旗九泰热力有限责任公司伊康供热管网建设项目（伊旗段）</t>
  </si>
  <si>
    <t>杭锦旗</t>
  </si>
  <si>
    <t>杭锦旗锡尼镇镇区新建公共卫生间项目</t>
  </si>
  <si>
    <t>杭锦旗锡尼镇分区供水计量调控工程</t>
  </si>
  <si>
    <t>杭锦旗独贵塔拉镇中水冬储夏灌综合利用项目二期工程</t>
  </si>
  <si>
    <t>杭锦旗政务服务中心装修及设施设备购置项目</t>
  </si>
  <si>
    <t>2024年锡尼镇住宅小区基础设施修缮工程</t>
  </si>
  <si>
    <t>杭锦旗锡尼镇滨河路东侧雨水排水管道改造项目</t>
  </si>
  <si>
    <t>杭锦旗黄河南岸灌区总干渠64+471-106+322清淤整治工程</t>
  </si>
  <si>
    <t>鄂托克旗</t>
  </si>
  <si>
    <t>乌兰镇及蒙西新农村地区供热系统及综合管网改造项目</t>
  </si>
  <si>
    <t>鄂托克旗乌兰镇市政供热设施改造项目</t>
  </si>
  <si>
    <t>鄂托克前旗</t>
  </si>
  <si>
    <t>鄂托克前旗2024年集中供热老旧管网改造项目</t>
  </si>
  <si>
    <t>鄂托克前旗敖勒召其镇热源提升项目</t>
  </si>
  <si>
    <t>巴彦淖尔市小计</t>
  </si>
  <si>
    <t>巴彦淖尔市</t>
  </si>
  <si>
    <t>乌拉特前旗</t>
  </si>
  <si>
    <t>内蒙古自治区巴彦淖尔市乌拉特前旗应急救援指挥中心建设项目</t>
  </si>
  <si>
    <t>乌拉特前旗X波段天气雷达系统建设项目</t>
  </si>
  <si>
    <t>债券资金下达前已通过其他财政资金安排</t>
  </si>
  <si>
    <t>五原县</t>
  </si>
  <si>
    <t>应急储备库建设项目</t>
  </si>
  <si>
    <t>五原县全民活动中心基础设施建设项目</t>
  </si>
  <si>
    <t>乌海市小计</t>
  </si>
  <si>
    <r>
      <rPr>
        <sz val="11"/>
        <color indexed="8"/>
        <rFont val="宋体"/>
        <charset val="134"/>
        <scheme val="minor"/>
      </rPr>
      <t>乌海市</t>
    </r>
  </si>
  <si>
    <t>乌海市滨河新区二期中通道项目铁路框构工程</t>
  </si>
  <si>
    <t>乌海市滨河新区二期中部连接通道项目</t>
  </si>
  <si>
    <t>按照市政府要求，中通道、南通道下穿铁路框构桥合并建设。</t>
  </si>
  <si>
    <t>乌海市</t>
  </si>
  <si>
    <t>海勃湾区</t>
  </si>
  <si>
    <t>内蒙古自治区乌海市海勃湾区农村饮水安全巩固提升工程</t>
  </si>
  <si>
    <t>海勃湾区城乡一体化工程</t>
  </si>
  <si>
    <t>根据实际暂缓实施，现调整至已经完成施工急需资金的项目上。</t>
  </si>
  <si>
    <t>乌达区</t>
  </si>
  <si>
    <t>乌达城市棚户区金祥、锦湖小区外配套基础设施工程</t>
  </si>
  <si>
    <t>乌达区消防设施完善项目</t>
  </si>
  <si>
    <t>根据项目建设情况，剩余资金无法支出，申请调整债券资金。</t>
  </si>
  <si>
    <t>乌达区污水管网维修、改造项目</t>
  </si>
  <si>
    <t>海南区</t>
  </si>
  <si>
    <t>乌海市海南区供热管网及配套设施改造项目（一期）</t>
  </si>
  <si>
    <t>海南区中小学消防改造工程</t>
  </si>
  <si>
    <t>该项目审计价1900.7万元，已下达中长期债券资金1787万元，申请到位一般债券资金1500万元。合计资金超过项目投资需求，需调整。</t>
  </si>
  <si>
    <t>海南区口袋公园提升改造工程</t>
  </si>
  <si>
    <t>乌海市第十九中学（九年一贯制学校）附属用房及配套项目</t>
  </si>
  <si>
    <t>海南区第二幼儿园教学楼 及配套工程</t>
  </si>
  <si>
    <t>阿拉善盟小计</t>
  </si>
  <si>
    <t>阿拉善盟</t>
  </si>
  <si>
    <t>农村综合改革资金</t>
  </si>
  <si>
    <t>2025年盟本级农村综合改革转移支付资金</t>
  </si>
  <si>
    <t>乡村振兴有效衔接资金</t>
  </si>
  <si>
    <t>人才公寓建设项目</t>
  </si>
  <si>
    <t>民兵训练基地</t>
  </si>
  <si>
    <t>应急指挥中心建设项目</t>
  </si>
  <si>
    <t>阿拉善盟全面从严治党警示教育基地</t>
  </si>
  <si>
    <t>阿拉善盟廉政教育中心改造及信息化建设项目</t>
  </si>
  <si>
    <t>阿拉善盟图书馆基础设施设备提升改造项目</t>
  </si>
  <si>
    <t>阿拉善盟蒙医医院心身医学报告厅内部、外部设施升级改造建设项目</t>
  </si>
  <si>
    <t>巴丹吉林路地下管网升级及路面修复工程盟本级配套资金</t>
  </si>
  <si>
    <t>阿拉善盟新冠肺炎方舱医院项目</t>
  </si>
  <si>
    <t>电子政务内网办公自动化应用效能提升经费</t>
  </si>
  <si>
    <t>财政信息化改造工程建设</t>
  </si>
  <si>
    <t>阿拉善盟森林消防大队基础设施建设项目</t>
  </si>
  <si>
    <t>阿拉善盟宗教活动场所安防监控建设项目</t>
  </si>
  <si>
    <t>无纸化会议室、新建OA系统建设</t>
  </si>
  <si>
    <t>财政信息化建设</t>
  </si>
  <si>
    <t>行署会议室升级改造、无纸化办公及政务值班平台建设项目</t>
  </si>
  <si>
    <t>阿拉善盟公共安全视频监控建设联网应用项目</t>
  </si>
  <si>
    <t>党员教育信息化和驼乡e站升级改造项目</t>
  </si>
  <si>
    <t>阿拉善盟公安局装备建设SSWGH重点项目（2023年度）</t>
  </si>
  <si>
    <t>审查调查、信创网络及智慧留置信息化建设经费</t>
  </si>
  <si>
    <t>智慧化管理项目</t>
  </si>
  <si>
    <t>盟中心医院大中型影像医疗设备购置</t>
  </si>
  <si>
    <t>阿拉善盟蒙古族中学消防维修改造项目</t>
  </si>
  <si>
    <t>人防移动指挥平台建设项目2021</t>
  </si>
  <si>
    <t>阿拉善盟早期人防工程专项整治</t>
  </si>
  <si>
    <t>阿拉善盟专用通信视频加密系统密码设备换装项目</t>
  </si>
  <si>
    <t>阿拉善右旗</t>
  </si>
  <si>
    <t>阿拉善右旗疾病控制中心实验室建设项目</t>
  </si>
  <si>
    <t>阿拉善右旗人民医院微生物实验室改造工程</t>
  </si>
  <si>
    <t>阿拉善右旗医养康综合养老服务中心</t>
  </si>
  <si>
    <t>阿拉善右旗养老服务中心（养老院升级改造）项目</t>
  </si>
  <si>
    <t>满洲里市小计</t>
  </si>
  <si>
    <t>满洲里市</t>
  </si>
  <si>
    <t>满洲里市进出口资源加工产业园区化工园区封闭化管理设施项目</t>
  </si>
  <si>
    <t>满洲里市第一小学冰球馆项目</t>
  </si>
  <si>
    <t>满洲里市进出口资源加工产业园区化工园区南滨东路道路工程</t>
  </si>
  <si>
    <t>南区阜天文体馆及办公楼消防改造项目</t>
  </si>
</sst>
</file>

<file path=xl/styles.xml><?xml version="1.0" encoding="utf-8"?>
<styleSheet xmlns="http://schemas.openxmlformats.org/spreadsheetml/2006/main">
  <numFmts count="12">
    <numFmt numFmtId="176" formatCode="0.000_ "/>
    <numFmt numFmtId="177" formatCode="0.00_);[Red]\(0.00\)"/>
    <numFmt numFmtId="178" formatCode="0.000000_);[Red]\(0.000000\)"/>
    <numFmt numFmtId="179" formatCode="0.00_ "/>
    <numFmt numFmtId="42" formatCode="_ &quot;￥&quot;* #,##0_ ;_ &quot;￥&quot;* \-#,##0_ ;_ &quot;￥&quot;* &quot;-&quot;_ ;_ @_ "/>
    <numFmt numFmtId="180" formatCode="0.000000_ "/>
    <numFmt numFmtId="181" formatCode="#,##0.00_ "/>
    <numFmt numFmtId="182" formatCode="0_ "/>
    <numFmt numFmtId="43" formatCode="_ * #,##0.00_ ;_ * \-#,##0.00_ ;_ * &quot;-&quot;??_ ;_ @_ "/>
    <numFmt numFmtId="183" formatCode="0.0000_ "/>
    <numFmt numFmtId="41" formatCode="_ * #,##0_ ;_ * \-#,##0_ ;_ * &quot;-&quot;_ ;_ @_ "/>
    <numFmt numFmtId="44" formatCode="_ &quot;￥&quot;* #,##0.00_ ;_ &quot;￥&quot;* \-#,##0.00_ ;_ &quot;￥&quot;* &quot;-&quot;??_ ;_ @_ "/>
  </numFmts>
  <fonts count="33">
    <font>
      <sz val="11"/>
      <color theme="1"/>
      <name val="宋体"/>
      <charset val="134"/>
      <scheme val="minor"/>
    </font>
    <font>
      <sz val="16"/>
      <color theme="1"/>
      <name val="黑体"/>
      <charset val="134"/>
    </font>
    <font>
      <sz val="22"/>
      <color theme="1"/>
      <name val="方正小标宋简体"/>
      <charset val="134"/>
    </font>
    <font>
      <sz val="11"/>
      <color theme="1"/>
      <name val="黑体"/>
      <charset val="134"/>
    </font>
    <font>
      <b/>
      <sz val="11"/>
      <color theme="1"/>
      <name val="宋体"/>
      <charset val="134"/>
      <scheme val="minor"/>
    </font>
    <font>
      <sz val="11"/>
      <color indexed="8"/>
      <name val="宋体"/>
      <charset val="134"/>
      <scheme val="minor"/>
    </font>
    <font>
      <sz val="11"/>
      <color rgb="FF000000"/>
      <name val="宋体"/>
      <charset val="134"/>
      <scheme val="minor"/>
    </font>
    <font>
      <sz val="11"/>
      <name val="宋体"/>
      <charset val="134"/>
      <scheme val="minor"/>
    </font>
    <font>
      <b/>
      <sz val="11"/>
      <color rgb="FF000000"/>
      <name val="宋体"/>
      <charset val="134"/>
      <scheme val="minor"/>
    </font>
    <font>
      <b/>
      <sz val="11"/>
      <color indexed="8"/>
      <name val="宋体"/>
      <charset val="134"/>
      <scheme val="minor"/>
    </font>
    <font>
      <b/>
      <sz val="1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3"/>
      <color theme="3"/>
      <name val="宋体"/>
      <charset val="134"/>
      <scheme val="minor"/>
    </font>
    <font>
      <sz val="10"/>
      <name val="宋体"/>
      <charset val="134"/>
    </font>
    <font>
      <sz val="12"/>
      <name val="宋体"/>
      <charset val="134"/>
    </font>
    <font>
      <sz val="11"/>
      <color indexed="8"/>
      <name val="宋体"/>
      <charset val="134"/>
    </font>
    <font>
      <b/>
      <sz val="15"/>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8"/>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21" fillId="0" borderId="0">
      <alignment vertical="center"/>
    </xf>
    <xf numFmtId="0" fontId="21" fillId="0" borderId="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2" fillId="17"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2" fillId="26" borderId="0" applyNumberFormat="0" applyBorder="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7" fillId="0" borderId="0" applyNumberFormat="0" applyFill="0" applyBorder="0" applyAlignment="0" applyProtection="0">
      <alignment vertical="center"/>
    </xf>
    <xf numFmtId="0" fontId="25"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4" applyNumberFormat="0" applyFill="0" applyAlignment="0" applyProtection="0">
      <alignment vertical="center"/>
    </xf>
    <xf numFmtId="42" fontId="0" fillId="0" borderId="0" applyFont="0" applyFill="0" applyBorder="0" applyAlignment="0" applyProtection="0">
      <alignment vertical="center"/>
    </xf>
    <xf numFmtId="0" fontId="12" fillId="23" borderId="0" applyNumberFormat="0" applyBorder="0" applyAlignment="0" applyProtection="0">
      <alignment vertical="center"/>
    </xf>
    <xf numFmtId="0" fontId="28" fillId="0" borderId="0" applyNumberFormat="0" applyFill="0" applyBorder="0" applyAlignment="0" applyProtection="0">
      <alignment vertical="center"/>
    </xf>
    <xf numFmtId="0" fontId="11" fillId="14" borderId="0" applyNumberFormat="0" applyBorder="0" applyAlignment="0" applyProtection="0">
      <alignment vertical="center"/>
    </xf>
    <xf numFmtId="0" fontId="12" fillId="27" borderId="0" applyNumberFormat="0" applyBorder="0" applyAlignment="0" applyProtection="0">
      <alignment vertical="center"/>
    </xf>
    <xf numFmtId="0" fontId="23" fillId="0" borderId="4" applyNumberFormat="0" applyFill="0" applyAlignment="0" applyProtection="0">
      <alignment vertical="center"/>
    </xf>
    <xf numFmtId="0" fontId="29" fillId="0" borderId="0" applyNumberFormat="0" applyFill="0" applyBorder="0" applyAlignment="0" applyProtection="0">
      <alignment vertical="center"/>
    </xf>
    <xf numFmtId="0" fontId="11" fillId="16" borderId="0" applyNumberFormat="0" applyBorder="0" applyAlignment="0" applyProtection="0">
      <alignment vertical="center"/>
    </xf>
    <xf numFmtId="44" fontId="0" fillId="0" borderId="0" applyFont="0" applyFill="0" applyBorder="0" applyAlignment="0" applyProtection="0">
      <alignment vertical="center"/>
    </xf>
    <xf numFmtId="0" fontId="22" fillId="0" borderId="0">
      <alignment vertical="center"/>
    </xf>
    <xf numFmtId="0" fontId="11" fillId="20" borderId="0" applyNumberFormat="0" applyBorder="0" applyAlignment="0" applyProtection="0">
      <alignment vertical="center"/>
    </xf>
    <xf numFmtId="0" fontId="26" fillId="24" borderId="6" applyNumberFormat="0" applyAlignment="0" applyProtection="0">
      <alignment vertical="center"/>
    </xf>
    <xf numFmtId="0" fontId="3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28" borderId="0" applyNumberFormat="0" applyBorder="0" applyAlignment="0" applyProtection="0">
      <alignment vertical="center"/>
    </xf>
    <xf numFmtId="0" fontId="11" fillId="11" borderId="0" applyNumberFormat="0" applyBorder="0" applyAlignment="0" applyProtection="0">
      <alignment vertical="center"/>
    </xf>
    <xf numFmtId="0" fontId="12" fillId="31" borderId="0" applyNumberFormat="0" applyBorder="0" applyAlignment="0" applyProtection="0">
      <alignment vertical="center"/>
    </xf>
    <xf numFmtId="0" fontId="24" fillId="19" borderId="6" applyNumberFormat="0" applyAlignment="0" applyProtection="0">
      <alignment vertical="center"/>
    </xf>
    <xf numFmtId="0" fontId="31" fillId="24" borderId="8" applyNumberFormat="0" applyAlignment="0" applyProtection="0">
      <alignment vertical="center"/>
    </xf>
    <xf numFmtId="0" fontId="32" fillId="32" borderId="9" applyNumberFormat="0" applyAlignment="0" applyProtection="0">
      <alignment vertical="center"/>
    </xf>
    <xf numFmtId="0" fontId="18" fillId="0" borderId="3" applyNumberFormat="0" applyFill="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0" fillId="7" borderId="2" applyNumberFormat="0" applyFont="0" applyAlignment="0" applyProtection="0">
      <alignment vertical="center"/>
    </xf>
    <xf numFmtId="0" fontId="16" fillId="0" borderId="0" applyNumberFormat="0" applyFill="0" applyBorder="0" applyAlignment="0" applyProtection="0">
      <alignment vertical="center"/>
    </xf>
    <xf numFmtId="0" fontId="27" fillId="25" borderId="0" applyNumberFormat="0" applyBorder="0" applyAlignment="0" applyProtection="0">
      <alignment vertical="center"/>
    </xf>
    <xf numFmtId="0" fontId="14" fillId="0" borderId="0" applyNumberFormat="0" applyFill="0" applyBorder="0" applyAlignment="0" applyProtection="0">
      <alignment vertical="center"/>
    </xf>
    <xf numFmtId="0" fontId="12" fillId="5" borderId="0" applyNumberFormat="0" applyBorder="0" applyAlignment="0" applyProtection="0">
      <alignment vertical="center"/>
    </xf>
    <xf numFmtId="0" fontId="13" fillId="4" borderId="0" applyNumberFormat="0" applyBorder="0" applyAlignment="0" applyProtection="0">
      <alignment vertical="center"/>
    </xf>
    <xf numFmtId="0" fontId="11" fillId="29" borderId="0" applyNumberFormat="0" applyBorder="0" applyAlignment="0" applyProtection="0">
      <alignment vertical="center"/>
    </xf>
    <xf numFmtId="0" fontId="15" fillId="6"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20" fillId="0" borderId="0"/>
    <xf numFmtId="0" fontId="12" fillId="18" borderId="0" applyNumberFormat="0" applyBorder="0" applyAlignment="0" applyProtection="0">
      <alignment vertical="center"/>
    </xf>
    <xf numFmtId="0" fontId="11" fillId="30" borderId="0" applyNumberFormat="0" applyBorder="0" applyAlignment="0" applyProtection="0">
      <alignment vertical="center"/>
    </xf>
    <xf numFmtId="0" fontId="12" fillId="15" borderId="0" applyNumberFormat="0" applyBorder="0" applyAlignment="0" applyProtection="0">
      <alignment vertical="center"/>
    </xf>
  </cellStyleXfs>
  <cellXfs count="99">
    <xf numFmtId="0" fontId="0" fillId="0" borderId="0" xfId="0">
      <alignment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179" fontId="7" fillId="0" borderId="1" xfId="1" applyNumberFormat="1" applyFont="1" applyFill="1" applyBorder="1" applyAlignment="1">
      <alignment horizontal="center" vertical="center" wrapText="1"/>
    </xf>
    <xf numFmtId="179" fontId="5" fillId="0" borderId="1" xfId="1" applyNumberFormat="1" applyFont="1" applyFill="1" applyBorder="1" applyAlignment="1">
      <alignment horizontal="center" vertical="center" wrapText="1"/>
    </xf>
    <xf numFmtId="179" fontId="7" fillId="0" borderId="1" xfId="14" applyNumberFormat="1" applyFont="1" applyFill="1" applyBorder="1" applyAlignment="1">
      <alignment horizontal="center" vertical="center" wrapText="1"/>
    </xf>
    <xf numFmtId="181" fontId="5" fillId="0" borderId="1" xfId="0" applyNumberFormat="1" applyFont="1" applyFill="1" applyBorder="1" applyAlignment="1" applyProtection="1">
      <alignment horizontal="center" vertical="center" wrapText="1"/>
    </xf>
    <xf numFmtId="179" fontId="7"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3" fontId="9" fillId="0" borderId="1" xfId="1" applyNumberFormat="1" applyFont="1" applyFill="1" applyBorder="1" applyAlignment="1">
      <alignment horizontal="center" vertical="center" wrapText="1"/>
    </xf>
    <xf numFmtId="43" fontId="7" fillId="0" borderId="1" xfId="1" applyNumberFormat="1" applyFont="1" applyFill="1" applyBorder="1" applyAlignment="1">
      <alignment horizontal="center" vertical="center" wrapText="1"/>
    </xf>
    <xf numFmtId="43" fontId="5" fillId="0" borderId="1" xfId="1" applyNumberFormat="1" applyFont="1" applyFill="1" applyBorder="1" applyAlignment="1">
      <alignment horizontal="center" vertical="center" wrapText="1"/>
    </xf>
    <xf numFmtId="43" fontId="7" fillId="0" borderId="1" xfId="14" applyNumberFormat="1" applyFont="1" applyFill="1" applyBorder="1" applyAlignment="1">
      <alignment horizontal="center" vertical="center" wrapText="1"/>
    </xf>
    <xf numFmtId="43" fontId="7" fillId="0" borderId="1" xfId="14" applyNumberFormat="1" applyFont="1" applyFill="1" applyBorder="1" applyAlignment="1" applyProtection="1">
      <alignment horizontal="center" vertical="center" wrapText="1"/>
    </xf>
    <xf numFmtId="43" fontId="7" fillId="0" borderId="1" xfId="49"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3" fontId="5" fillId="0" borderId="1" xfId="14" applyNumberFormat="1" applyFont="1" applyFill="1" applyBorder="1" applyAlignment="1" applyProtection="1">
      <alignment horizontal="center" vertical="center" wrapText="1"/>
      <protection locked="0"/>
    </xf>
    <xf numFmtId="43" fontId="5" fillId="0" borderId="1" xfId="0" applyNumberFormat="1" applyFont="1" applyFill="1" applyBorder="1" applyAlignment="1">
      <alignment horizontal="center" vertical="center" wrapText="1"/>
    </xf>
    <xf numFmtId="43" fontId="10" fillId="0" borderId="1" xfId="1"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6" fillId="0" borderId="1" xfId="1" applyFont="1" applyFill="1" applyBorder="1" applyAlignment="1">
      <alignment horizontal="left" vertical="center" wrapText="1"/>
    </xf>
    <xf numFmtId="0" fontId="0" fillId="0" borderId="0" xfId="0" applyFont="1" applyFill="1" applyAlignment="1">
      <alignment horizontal="right" vertical="center" wrapText="1"/>
    </xf>
    <xf numFmtId="0" fontId="6" fillId="0" borderId="1" xfId="0"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0" fontId="7" fillId="0" borderId="1" xfId="1" applyFont="1" applyFill="1" applyBorder="1" applyAlignment="1">
      <alignment horizontal="left" vertical="center" wrapText="1"/>
    </xf>
    <xf numFmtId="0" fontId="5" fillId="0" borderId="1" xfId="1" applyFont="1" applyFill="1" applyBorder="1" applyAlignment="1">
      <alignment vertical="center" wrapText="1"/>
    </xf>
    <xf numFmtId="0" fontId="7" fillId="0" borderId="1" xfId="1" applyFont="1" applyFill="1" applyBorder="1" applyAlignment="1">
      <alignment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181" fontId="6" fillId="0" borderId="1" xfId="0" applyNumberFormat="1" applyFont="1" applyFill="1" applyBorder="1" applyAlignment="1" applyProtection="1">
      <alignment horizontal="center" vertical="center" wrapText="1"/>
    </xf>
    <xf numFmtId="179"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3" fontId="7" fillId="0" borderId="1" xfId="49" applyNumberFormat="1" applyFont="1" applyFill="1" applyBorder="1" applyAlignment="1">
      <alignment vertical="center" wrapText="1"/>
    </xf>
    <xf numFmtId="43" fontId="7"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vertical="center" wrapText="1"/>
    </xf>
    <xf numFmtId="43" fontId="0" fillId="0" borderId="1" xfId="14" applyNumberFormat="1" applyFont="1" applyFill="1" applyBorder="1" applyAlignment="1">
      <alignment horizontal="center" vertical="center" wrapText="1"/>
    </xf>
    <xf numFmtId="41" fontId="7" fillId="0" borderId="1"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182" fontId="5" fillId="0" borderId="1" xfId="1" applyNumberFormat="1" applyFont="1" applyFill="1" applyBorder="1" applyAlignment="1">
      <alignment horizontal="center" vertical="center" wrapText="1"/>
    </xf>
    <xf numFmtId="181" fontId="5" fillId="0" borderId="1" xfId="1" applyNumberFormat="1" applyFont="1" applyFill="1" applyBorder="1" applyAlignment="1">
      <alignment horizontal="center" vertical="center" wrapText="1"/>
    </xf>
    <xf numFmtId="181" fontId="7" fillId="0" borderId="1" xfId="1" applyNumberFormat="1" applyFont="1" applyFill="1" applyBorder="1" applyAlignment="1">
      <alignment horizontal="center" vertical="center" wrapText="1"/>
    </xf>
    <xf numFmtId="181" fontId="7" fillId="0" borderId="1" xfId="14" applyNumberFormat="1" applyFont="1" applyFill="1" applyBorder="1" applyAlignment="1">
      <alignment horizontal="center" vertical="center" wrapText="1"/>
    </xf>
    <xf numFmtId="181" fontId="6" fillId="0" borderId="1" xfId="0" applyNumberFormat="1" applyFont="1" applyFill="1" applyBorder="1" applyAlignment="1" applyProtection="1">
      <alignment horizontal="left" vertical="center" wrapText="1"/>
    </xf>
    <xf numFmtId="181" fontId="7" fillId="0" borderId="1" xfId="49" applyNumberFormat="1" applyFont="1" applyFill="1" applyBorder="1" applyAlignment="1">
      <alignment horizontal="center" vertical="center" wrapText="1"/>
    </xf>
    <xf numFmtId="181" fontId="5" fillId="0" borderId="1" xfId="0" applyNumberFormat="1" applyFont="1" applyFill="1" applyBorder="1" applyAlignment="1" applyProtection="1">
      <alignment horizontal="left" vertical="center" wrapText="1"/>
    </xf>
    <xf numFmtId="179" fontId="9" fillId="0" borderId="1" xfId="1" applyNumberFormat="1" applyFont="1" applyFill="1" applyBorder="1" applyAlignment="1">
      <alignment horizontal="center" vertical="center" wrapText="1"/>
    </xf>
    <xf numFmtId="181"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9" fontId="9" fillId="0" borderId="1" xfId="0" applyNumberFormat="1" applyFont="1" applyFill="1" applyBorder="1" applyAlignment="1" applyProtection="1">
      <alignment horizontal="center" vertical="center" wrapText="1"/>
    </xf>
    <xf numFmtId="182" fontId="6" fillId="0" borderId="1" xfId="1" applyNumberFormat="1"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82" fontId="7" fillId="0" borderId="1" xfId="1" applyNumberFormat="1" applyFont="1" applyFill="1" applyBorder="1" applyAlignment="1">
      <alignment horizontal="center" vertical="center" wrapText="1"/>
    </xf>
    <xf numFmtId="177" fontId="7" fillId="0" borderId="1" xfId="1" applyNumberFormat="1" applyFont="1" applyFill="1" applyBorder="1" applyAlignment="1">
      <alignment horizontal="center" vertical="center" wrapText="1"/>
    </xf>
    <xf numFmtId="177" fontId="7" fillId="0" borderId="1" xfId="49"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83" fontId="5" fillId="0" borderId="1" xfId="1" applyNumberFormat="1" applyFont="1" applyFill="1" applyBorder="1" applyAlignment="1">
      <alignment horizontal="center" vertical="center" wrapText="1"/>
    </xf>
    <xf numFmtId="182" fontId="7" fillId="0" borderId="1" xfId="14"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5" fillId="0" borderId="1" xfId="1" applyNumberFormat="1" applyFont="1" applyFill="1" applyBorder="1" applyAlignment="1">
      <alignment horizontal="center" vertical="center" wrapText="1"/>
    </xf>
    <xf numFmtId="177" fontId="5" fillId="0" borderId="1" xfId="1" applyNumberFormat="1" applyFont="1" applyFill="1" applyBorder="1" applyAlignment="1">
      <alignment horizontal="center" vertical="center" wrapText="1"/>
    </xf>
    <xf numFmtId="178" fontId="5" fillId="0" borderId="1" xfId="1"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181" fontId="0" fillId="0" borderId="1" xfId="0" applyNumberFormat="1" applyFont="1" applyFill="1" applyBorder="1" applyAlignment="1">
      <alignment horizontal="center" vertical="center" wrapText="1"/>
    </xf>
    <xf numFmtId="181" fontId="9" fillId="0" borderId="1" xfId="1" applyNumberFormat="1" applyFont="1" applyFill="1" applyBorder="1" applyAlignment="1">
      <alignment horizontal="center" vertical="center" wrapText="1"/>
    </xf>
    <xf numFmtId="0" fontId="6" fillId="0" borderId="1" xfId="1" applyFont="1" applyFill="1" applyBorder="1" applyAlignment="1">
      <alignment vertical="center" wrapText="1"/>
    </xf>
    <xf numFmtId="180" fontId="5" fillId="0" borderId="1" xfId="1" applyNumberFormat="1" applyFont="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182" fontId="7" fillId="0" borderId="1" xfId="0" applyNumberFormat="1" applyFont="1" applyFill="1" applyBorder="1" applyAlignment="1" applyProtection="1">
      <alignment horizontal="center" vertical="center" wrapText="1"/>
    </xf>
    <xf numFmtId="182" fontId="0" fillId="0" borderId="1" xfId="0" applyNumberFormat="1" applyFont="1" applyFill="1" applyBorder="1" applyAlignment="1">
      <alignment horizontal="center" vertical="center" wrapText="1"/>
    </xf>
    <xf numFmtId="0" fontId="7" fillId="0" borderId="1" xfId="49" applyNumberFormat="1" applyFont="1" applyFill="1" applyBorder="1" applyAlignment="1" applyProtection="1">
      <alignment horizontal="center" vertical="center" wrapText="1"/>
    </xf>
    <xf numFmtId="182" fontId="7" fillId="0" borderId="1" xfId="49" applyNumberFormat="1" applyFont="1" applyFill="1" applyBorder="1" applyAlignment="1" applyProtection="1">
      <alignment horizontal="center" vertical="center" wrapText="1"/>
    </xf>
    <xf numFmtId="0" fontId="0"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49" fontId="7" fillId="0" borderId="1" xfId="25" applyNumberFormat="1" applyFont="1" applyFill="1" applyBorder="1" applyAlignment="1">
      <alignment horizontal="center" vertical="center" wrapText="1"/>
    </xf>
    <xf numFmtId="179" fontId="10" fillId="0" borderId="1" xfId="49" applyNumberFormat="1" applyFont="1" applyFill="1" applyBorder="1" applyAlignment="1">
      <alignment horizontal="center" vertical="center" wrapText="1"/>
    </xf>
    <xf numFmtId="179" fontId="7"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181" fontId="10" fillId="0" borderId="1" xfId="49" applyNumberFormat="1" applyFont="1" applyFill="1" applyBorder="1" applyAlignment="1">
      <alignment horizontal="center" vertical="center" wrapText="1"/>
    </xf>
  </cellXfs>
  <cellStyles count="53">
    <cellStyle name="常规" xfId="0" builtinId="0"/>
    <cellStyle name="常规 24" xfId="1"/>
    <cellStyle name="常规 24 2"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常规 73" xfId="25"/>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10.70.13.101:1021/page/debt/bond-manage/common/bond-yhs.html?bond_bill_id=undefined&amp;bond_id=c58b393db134b2929cdcd5a509ce640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1"/>
  <sheetViews>
    <sheetView tabSelected="1" view="pageBreakPreview" zoomScale="70" zoomScaleNormal="40" workbookViewId="0">
      <selection activeCell="A2" sqref="A2:L2"/>
    </sheetView>
  </sheetViews>
  <sheetFormatPr defaultColWidth="9" defaultRowHeight="13.8"/>
  <cols>
    <col min="1" max="1" width="5.4537037037037" style="1" customWidth="1"/>
    <col min="2" max="2" width="13" style="1" customWidth="1"/>
    <col min="3" max="3" width="9.72222222222222" style="1" customWidth="1"/>
    <col min="4" max="5" width="9.36111111111111" style="1" customWidth="1"/>
    <col min="6" max="6" width="16.9074074074074" style="2" customWidth="1"/>
    <col min="7" max="7" width="15.0925925925926" style="1" customWidth="1"/>
    <col min="8" max="8" width="16.5462962962963" style="1" customWidth="1"/>
    <col min="9" max="9" width="23.6296296296296" style="1" customWidth="1"/>
    <col min="10" max="10" width="14.4537037037037" style="1" customWidth="1"/>
    <col min="11" max="11" width="27.0925925925926" style="2" customWidth="1"/>
    <col min="12" max="12" width="6" style="2" customWidth="1"/>
    <col min="13" max="16384" width="9" style="2"/>
  </cols>
  <sheetData>
    <row r="1" ht="20.4" spans="1:2">
      <c r="A1" s="3" t="s">
        <v>0</v>
      </c>
      <c r="B1" s="3"/>
    </row>
    <row r="2" ht="49" customHeight="1" spans="1:12">
      <c r="A2" s="4" t="s">
        <v>1</v>
      </c>
      <c r="B2" s="4"/>
      <c r="C2" s="4"/>
      <c r="D2" s="4"/>
      <c r="E2" s="4"/>
      <c r="F2" s="4"/>
      <c r="G2" s="4"/>
      <c r="H2" s="4"/>
      <c r="I2" s="4"/>
      <c r="J2" s="4"/>
      <c r="K2" s="4"/>
      <c r="L2" s="4"/>
    </row>
    <row r="3" ht="28" customHeight="1" spans="11:12">
      <c r="K3" s="33" t="s">
        <v>2</v>
      </c>
      <c r="L3" s="33"/>
    </row>
    <row r="4" ht="28" customHeight="1" spans="1:12">
      <c r="A4" s="5" t="s">
        <v>3</v>
      </c>
      <c r="B4" s="5" t="s">
        <v>4</v>
      </c>
      <c r="C4" s="5" t="s">
        <v>5</v>
      </c>
      <c r="D4" s="5" t="s">
        <v>6</v>
      </c>
      <c r="E4" s="5" t="s">
        <v>7</v>
      </c>
      <c r="F4" s="5" t="s">
        <v>8</v>
      </c>
      <c r="G4" s="5"/>
      <c r="H4" s="5"/>
      <c r="I4" s="5" t="s">
        <v>9</v>
      </c>
      <c r="J4" s="5"/>
      <c r="K4" s="5" t="s">
        <v>10</v>
      </c>
      <c r="L4" s="5" t="s">
        <v>11</v>
      </c>
    </row>
    <row r="5" ht="36" customHeight="1" spans="1:12">
      <c r="A5" s="5"/>
      <c r="B5" s="5"/>
      <c r="C5" s="5"/>
      <c r="D5" s="5"/>
      <c r="E5" s="5"/>
      <c r="F5" s="5" t="s">
        <v>12</v>
      </c>
      <c r="G5" s="5" t="s">
        <v>13</v>
      </c>
      <c r="H5" s="5" t="s">
        <v>14</v>
      </c>
      <c r="I5" s="5" t="s">
        <v>12</v>
      </c>
      <c r="J5" s="5" t="s">
        <v>13</v>
      </c>
      <c r="K5" s="5"/>
      <c r="L5" s="5"/>
    </row>
    <row r="6" ht="36" customHeight="1" spans="1:12">
      <c r="A6" s="6" t="s">
        <v>15</v>
      </c>
      <c r="B6" s="6"/>
      <c r="C6" s="6"/>
      <c r="D6" s="6"/>
      <c r="E6" s="6"/>
      <c r="F6" s="6"/>
      <c r="G6" s="13">
        <f t="shared" ref="G6:J6" si="0">G7+G22+G55+G111+G144+G158+G179+G186+G243+G255+G258+G267+G297</f>
        <v>701736.71</v>
      </c>
      <c r="H6" s="14">
        <f t="shared" si="0"/>
        <v>226021.737981</v>
      </c>
      <c r="I6" s="13"/>
      <c r="J6" s="14">
        <f t="shared" si="0"/>
        <v>226021.738202</v>
      </c>
      <c r="K6" s="13"/>
      <c r="L6" s="13"/>
    </row>
    <row r="7" ht="36" customHeight="1" spans="1:12">
      <c r="A7" s="6" t="s">
        <v>16</v>
      </c>
      <c r="B7" s="6"/>
      <c r="C7" s="6"/>
      <c r="D7" s="6"/>
      <c r="E7" s="6"/>
      <c r="F7" s="6"/>
      <c r="G7" s="14">
        <f>SUM(G8:G21)</f>
        <v>339026</v>
      </c>
      <c r="H7" s="14">
        <f>SUM(H8:H21)</f>
        <v>107580.588665</v>
      </c>
      <c r="I7" s="13"/>
      <c r="J7" s="14">
        <f>SUM(J8:J21)</f>
        <v>107580.588665</v>
      </c>
      <c r="K7" s="13"/>
      <c r="L7" s="13"/>
    </row>
    <row r="8" ht="81.5" customHeight="1" spans="1:12">
      <c r="A8" s="7">
        <v>1</v>
      </c>
      <c r="B8" s="8" t="s">
        <v>17</v>
      </c>
      <c r="C8" s="9" t="s">
        <v>18</v>
      </c>
      <c r="D8" s="9" t="s">
        <v>19</v>
      </c>
      <c r="E8" s="9" t="s">
        <v>20</v>
      </c>
      <c r="F8" s="12" t="s">
        <v>21</v>
      </c>
      <c r="G8" s="15">
        <v>8500</v>
      </c>
      <c r="H8" s="16">
        <v>500</v>
      </c>
      <c r="I8" s="12" t="s">
        <v>22</v>
      </c>
      <c r="J8" s="16">
        <v>500</v>
      </c>
      <c r="K8" s="9" t="s">
        <v>23</v>
      </c>
      <c r="L8" s="7"/>
    </row>
    <row r="9" ht="81.5" customHeight="1" spans="1:12">
      <c r="A9" s="7">
        <v>2</v>
      </c>
      <c r="B9" s="8" t="s">
        <v>17</v>
      </c>
      <c r="C9" s="9" t="s">
        <v>18</v>
      </c>
      <c r="D9" s="9" t="s">
        <v>19</v>
      </c>
      <c r="E9" s="9" t="s">
        <v>20</v>
      </c>
      <c r="F9" s="12" t="s">
        <v>24</v>
      </c>
      <c r="G9" s="15">
        <v>7875</v>
      </c>
      <c r="H9" s="16">
        <v>5316</v>
      </c>
      <c r="I9" s="12" t="s">
        <v>22</v>
      </c>
      <c r="J9" s="16">
        <v>5316</v>
      </c>
      <c r="K9" s="9" t="s">
        <v>23</v>
      </c>
      <c r="L9" s="7"/>
    </row>
    <row r="10" ht="81.5" customHeight="1" spans="1:12">
      <c r="A10" s="7">
        <v>3</v>
      </c>
      <c r="B10" s="8" t="s">
        <v>17</v>
      </c>
      <c r="C10" s="9" t="s">
        <v>18</v>
      </c>
      <c r="D10" s="9" t="s">
        <v>25</v>
      </c>
      <c r="E10" s="9" t="s">
        <v>26</v>
      </c>
      <c r="F10" s="12" t="s">
        <v>27</v>
      </c>
      <c r="G10" s="15">
        <v>200000</v>
      </c>
      <c r="H10" s="17">
        <v>36728.136072</v>
      </c>
      <c r="I10" s="12" t="s">
        <v>28</v>
      </c>
      <c r="J10" s="17">
        <v>36728.136072</v>
      </c>
      <c r="K10" s="9" t="s">
        <v>29</v>
      </c>
      <c r="L10" s="12"/>
    </row>
    <row r="11" ht="81.5" customHeight="1" spans="1:12">
      <c r="A11" s="7">
        <v>4</v>
      </c>
      <c r="B11" s="8" t="s">
        <v>17</v>
      </c>
      <c r="C11" s="9" t="s">
        <v>18</v>
      </c>
      <c r="D11" s="9" t="s">
        <v>25</v>
      </c>
      <c r="E11" s="9" t="s">
        <v>30</v>
      </c>
      <c r="F11" s="18" t="s">
        <v>31</v>
      </c>
      <c r="G11" s="19">
        <v>9451</v>
      </c>
      <c r="H11" s="19">
        <v>0.456985</v>
      </c>
      <c r="I11" s="20" t="s">
        <v>32</v>
      </c>
      <c r="J11" s="19">
        <v>0.456985</v>
      </c>
      <c r="K11" s="9" t="s">
        <v>33</v>
      </c>
      <c r="L11" s="9"/>
    </row>
    <row r="12" ht="60.5" customHeight="1" spans="1:12">
      <c r="A12" s="7">
        <v>5</v>
      </c>
      <c r="B12" s="8" t="s">
        <v>17</v>
      </c>
      <c r="C12" s="9" t="s">
        <v>18</v>
      </c>
      <c r="D12" s="9" t="s">
        <v>25</v>
      </c>
      <c r="E12" s="9" t="s">
        <v>30</v>
      </c>
      <c r="F12" s="18" t="s">
        <v>27</v>
      </c>
      <c r="G12" s="19">
        <v>100000</v>
      </c>
      <c r="H12" s="19">
        <v>5419.709316</v>
      </c>
      <c r="I12" s="20" t="s">
        <v>28</v>
      </c>
      <c r="J12" s="19">
        <v>5419.709316</v>
      </c>
      <c r="K12" s="9" t="s">
        <v>29</v>
      </c>
      <c r="L12" s="9"/>
    </row>
    <row r="13" ht="60.5" customHeight="1" spans="1:12">
      <c r="A13" s="7"/>
      <c r="B13" s="8"/>
      <c r="C13" s="9"/>
      <c r="D13" s="9"/>
      <c r="E13" s="9"/>
      <c r="F13" s="18"/>
      <c r="G13" s="19"/>
      <c r="H13" s="19">
        <v>43882.338477</v>
      </c>
      <c r="I13" s="34" t="s">
        <v>34</v>
      </c>
      <c r="J13" s="19">
        <v>43882.338477</v>
      </c>
      <c r="K13" s="9" t="s">
        <v>35</v>
      </c>
      <c r="L13" s="9"/>
    </row>
    <row r="14" ht="60.5" customHeight="1" spans="1:12">
      <c r="A14" s="7"/>
      <c r="B14" s="8"/>
      <c r="C14" s="9"/>
      <c r="D14" s="9"/>
      <c r="E14" s="9"/>
      <c r="F14" s="18"/>
      <c r="G14" s="19"/>
      <c r="H14" s="19">
        <v>3000</v>
      </c>
      <c r="I14" s="20" t="s">
        <v>36</v>
      </c>
      <c r="J14" s="19">
        <v>3000</v>
      </c>
      <c r="K14" s="9" t="s">
        <v>37</v>
      </c>
      <c r="L14" s="9"/>
    </row>
    <row r="15" ht="60.5" customHeight="1" spans="1:12">
      <c r="A15" s="7"/>
      <c r="B15" s="8"/>
      <c r="C15" s="9"/>
      <c r="D15" s="9"/>
      <c r="E15" s="9"/>
      <c r="F15" s="18"/>
      <c r="G15" s="19"/>
      <c r="H15" s="19">
        <v>4199.543015</v>
      </c>
      <c r="I15" s="20" t="s">
        <v>32</v>
      </c>
      <c r="J15" s="19">
        <v>4199.543015</v>
      </c>
      <c r="K15" s="9" t="s">
        <v>33</v>
      </c>
      <c r="L15" s="9"/>
    </row>
    <row r="16" ht="60.5" customHeight="1" spans="1:12">
      <c r="A16" s="7"/>
      <c r="B16" s="8"/>
      <c r="C16" s="9"/>
      <c r="D16" s="9"/>
      <c r="E16" s="9"/>
      <c r="F16" s="18"/>
      <c r="G16" s="19"/>
      <c r="H16" s="19">
        <v>92.4048</v>
      </c>
      <c r="I16" s="34" t="s">
        <v>38</v>
      </c>
      <c r="J16" s="19">
        <v>92.4048</v>
      </c>
      <c r="K16" s="9" t="s">
        <v>39</v>
      </c>
      <c r="L16" s="9"/>
    </row>
    <row r="17" ht="60.5" customHeight="1" spans="1:12">
      <c r="A17" s="7">
        <v>6</v>
      </c>
      <c r="B17" s="8" t="s">
        <v>17</v>
      </c>
      <c r="C17" s="9" t="s">
        <v>18</v>
      </c>
      <c r="D17" s="9" t="s">
        <v>40</v>
      </c>
      <c r="E17" s="9" t="s">
        <v>41</v>
      </c>
      <c r="F17" s="20" t="s">
        <v>42</v>
      </c>
      <c r="G17" s="19">
        <v>10000</v>
      </c>
      <c r="H17" s="19">
        <v>6000</v>
      </c>
      <c r="I17" s="20" t="s">
        <v>43</v>
      </c>
      <c r="J17" s="19">
        <v>6000</v>
      </c>
      <c r="K17" s="9" t="s">
        <v>44</v>
      </c>
      <c r="L17" s="9"/>
    </row>
    <row r="18" ht="60.5" customHeight="1" spans="1:12">
      <c r="A18" s="7">
        <v>7</v>
      </c>
      <c r="B18" s="8" t="s">
        <v>17</v>
      </c>
      <c r="C18" s="9" t="s">
        <v>45</v>
      </c>
      <c r="D18" s="9" t="s">
        <v>25</v>
      </c>
      <c r="E18" s="9" t="s">
        <v>30</v>
      </c>
      <c r="F18" s="20" t="s">
        <v>46</v>
      </c>
      <c r="G18" s="19">
        <v>200</v>
      </c>
      <c r="H18" s="19">
        <v>200</v>
      </c>
      <c r="I18" s="20" t="s">
        <v>47</v>
      </c>
      <c r="J18" s="19">
        <v>200</v>
      </c>
      <c r="K18" s="9" t="s">
        <v>48</v>
      </c>
      <c r="L18" s="9"/>
    </row>
    <row r="19" ht="74" customHeight="1" spans="1:12">
      <c r="A19" s="7">
        <v>8</v>
      </c>
      <c r="B19" s="8" t="s">
        <v>17</v>
      </c>
      <c r="C19" s="9" t="s">
        <v>45</v>
      </c>
      <c r="D19" s="9" t="s">
        <v>25</v>
      </c>
      <c r="E19" s="9" t="s">
        <v>30</v>
      </c>
      <c r="F19" s="20" t="s">
        <v>49</v>
      </c>
      <c r="G19" s="19">
        <v>200</v>
      </c>
      <c r="H19" s="19">
        <v>200</v>
      </c>
      <c r="I19" s="20" t="s">
        <v>50</v>
      </c>
      <c r="J19" s="19">
        <v>200</v>
      </c>
      <c r="K19" s="9" t="s">
        <v>51</v>
      </c>
      <c r="L19" s="9"/>
    </row>
    <row r="20" ht="60.5" customHeight="1" spans="1:12">
      <c r="A20" s="7">
        <v>9</v>
      </c>
      <c r="B20" s="8" t="s">
        <v>17</v>
      </c>
      <c r="C20" s="9" t="s">
        <v>52</v>
      </c>
      <c r="D20" s="9" t="s">
        <v>25</v>
      </c>
      <c r="E20" s="9" t="s">
        <v>26</v>
      </c>
      <c r="F20" s="20" t="s">
        <v>53</v>
      </c>
      <c r="G20" s="19">
        <v>1000</v>
      </c>
      <c r="H20" s="19">
        <v>1000</v>
      </c>
      <c r="I20" s="34" t="s">
        <v>54</v>
      </c>
      <c r="J20" s="19">
        <v>1000</v>
      </c>
      <c r="K20" s="9" t="s">
        <v>55</v>
      </c>
      <c r="L20" s="9"/>
    </row>
    <row r="21" ht="60.5" customHeight="1" spans="1:12">
      <c r="A21" s="7">
        <v>10</v>
      </c>
      <c r="B21" s="8" t="s">
        <v>17</v>
      </c>
      <c r="C21" s="9" t="s">
        <v>56</v>
      </c>
      <c r="D21" s="9" t="s">
        <v>57</v>
      </c>
      <c r="E21" s="9" t="s">
        <v>58</v>
      </c>
      <c r="F21" s="20" t="s">
        <v>59</v>
      </c>
      <c r="G21" s="19">
        <v>1800</v>
      </c>
      <c r="H21" s="19">
        <v>1042</v>
      </c>
      <c r="I21" s="20" t="s">
        <v>60</v>
      </c>
      <c r="J21" s="19">
        <v>1042</v>
      </c>
      <c r="K21" s="9" t="s">
        <v>61</v>
      </c>
      <c r="L21" s="9"/>
    </row>
    <row r="22" ht="60.5" customHeight="1" spans="1:12">
      <c r="A22" s="10" t="s">
        <v>62</v>
      </c>
      <c r="B22" s="11"/>
      <c r="C22" s="11"/>
      <c r="D22" s="11"/>
      <c r="E22" s="11"/>
      <c r="F22" s="11"/>
      <c r="G22" s="21">
        <f>SUM(G23:G54)</f>
        <v>48730</v>
      </c>
      <c r="H22" s="21">
        <f>SUM(H23:H54)</f>
        <v>25632.78</v>
      </c>
      <c r="I22" s="7"/>
      <c r="J22" s="23">
        <f>SUM(J23:J54)</f>
        <v>25632.78</v>
      </c>
      <c r="K22" s="7"/>
      <c r="L22" s="7"/>
    </row>
    <row r="23" ht="88" customHeight="1" spans="1:12">
      <c r="A23" s="7">
        <v>1</v>
      </c>
      <c r="B23" s="8" t="s">
        <v>63</v>
      </c>
      <c r="C23" s="9" t="s">
        <v>18</v>
      </c>
      <c r="D23" s="9" t="s">
        <v>40</v>
      </c>
      <c r="E23" s="9" t="s">
        <v>41</v>
      </c>
      <c r="F23" s="12" t="s">
        <v>64</v>
      </c>
      <c r="G23" s="22">
        <v>9619</v>
      </c>
      <c r="H23" s="23">
        <f>SUM(J23:J24)</f>
        <v>807.92</v>
      </c>
      <c r="I23" s="12" t="s">
        <v>65</v>
      </c>
      <c r="J23" s="35">
        <v>30</v>
      </c>
      <c r="K23" s="9" t="s">
        <v>66</v>
      </c>
      <c r="L23" s="7"/>
    </row>
    <row r="24" ht="101.5" customHeight="1" spans="1:12">
      <c r="A24" s="7"/>
      <c r="B24" s="8"/>
      <c r="C24" s="9"/>
      <c r="D24" s="9"/>
      <c r="E24" s="9"/>
      <c r="F24" s="12"/>
      <c r="G24" s="22"/>
      <c r="H24" s="23"/>
      <c r="I24" s="12" t="s">
        <v>67</v>
      </c>
      <c r="J24" s="35">
        <v>777.92</v>
      </c>
      <c r="K24" s="9"/>
      <c r="L24" s="7"/>
    </row>
    <row r="25" ht="34" customHeight="1" spans="1:12">
      <c r="A25" s="7">
        <v>2</v>
      </c>
      <c r="B25" s="8" t="s">
        <v>63</v>
      </c>
      <c r="C25" s="9" t="s">
        <v>18</v>
      </c>
      <c r="D25" s="9" t="s">
        <v>40</v>
      </c>
      <c r="E25" s="9" t="s">
        <v>68</v>
      </c>
      <c r="F25" s="12" t="s">
        <v>69</v>
      </c>
      <c r="G25" s="22">
        <v>21205</v>
      </c>
      <c r="H25" s="24">
        <f>SUM(J25:J34)</f>
        <v>12741.5</v>
      </c>
      <c r="I25" s="12" t="s">
        <v>70</v>
      </c>
      <c r="J25" s="23">
        <v>51.53</v>
      </c>
      <c r="K25" s="9" t="s">
        <v>66</v>
      </c>
      <c r="L25" s="12"/>
    </row>
    <row r="26" ht="34" customHeight="1" spans="1:12">
      <c r="A26" s="7"/>
      <c r="B26" s="8"/>
      <c r="C26" s="9"/>
      <c r="D26" s="9"/>
      <c r="E26" s="9"/>
      <c r="F26" s="12"/>
      <c r="G26" s="22"/>
      <c r="H26" s="25"/>
      <c r="I26" s="34" t="s">
        <v>71</v>
      </c>
      <c r="J26" s="26">
        <v>100</v>
      </c>
      <c r="K26" s="9"/>
      <c r="L26" s="9"/>
    </row>
    <row r="27" ht="60.5" customHeight="1" spans="1:12">
      <c r="A27" s="7"/>
      <c r="B27" s="8"/>
      <c r="C27" s="9"/>
      <c r="D27" s="9"/>
      <c r="E27" s="9"/>
      <c r="F27" s="12"/>
      <c r="G27" s="22"/>
      <c r="H27" s="25"/>
      <c r="I27" s="34" t="s">
        <v>72</v>
      </c>
      <c r="J27" s="26">
        <v>181.17</v>
      </c>
      <c r="K27" s="9"/>
      <c r="L27" s="9"/>
    </row>
    <row r="28" ht="32.5" customHeight="1" spans="1:12">
      <c r="A28" s="7"/>
      <c r="B28" s="8"/>
      <c r="C28" s="9"/>
      <c r="D28" s="9"/>
      <c r="E28" s="9"/>
      <c r="F28" s="12"/>
      <c r="G28" s="22"/>
      <c r="H28" s="25"/>
      <c r="I28" s="20" t="s">
        <v>73</v>
      </c>
      <c r="J28" s="26">
        <v>150</v>
      </c>
      <c r="K28" s="9"/>
      <c r="L28" s="9"/>
    </row>
    <row r="29" ht="32.5" customHeight="1" spans="1:12">
      <c r="A29" s="7"/>
      <c r="B29" s="8"/>
      <c r="C29" s="9"/>
      <c r="D29" s="9"/>
      <c r="E29" s="9"/>
      <c r="F29" s="12"/>
      <c r="G29" s="22"/>
      <c r="H29" s="25"/>
      <c r="I29" s="20" t="s">
        <v>74</v>
      </c>
      <c r="J29" s="26">
        <v>32.8</v>
      </c>
      <c r="K29" s="9"/>
      <c r="L29" s="9"/>
    </row>
    <row r="30" ht="32.5" customHeight="1" spans="1:12">
      <c r="A30" s="7"/>
      <c r="B30" s="8"/>
      <c r="C30" s="9"/>
      <c r="D30" s="9"/>
      <c r="E30" s="9"/>
      <c r="F30" s="12"/>
      <c r="G30" s="22"/>
      <c r="H30" s="25"/>
      <c r="I30" s="20" t="s">
        <v>75</v>
      </c>
      <c r="J30" s="26">
        <v>100</v>
      </c>
      <c r="K30" s="9"/>
      <c r="L30" s="9"/>
    </row>
    <row r="31" ht="60.5" customHeight="1" spans="1:12">
      <c r="A31" s="7"/>
      <c r="B31" s="8"/>
      <c r="C31" s="9"/>
      <c r="D31" s="9"/>
      <c r="E31" s="9"/>
      <c r="F31" s="12"/>
      <c r="G31" s="22"/>
      <c r="H31" s="25"/>
      <c r="I31" s="20" t="s">
        <v>76</v>
      </c>
      <c r="J31" s="26">
        <v>100</v>
      </c>
      <c r="K31" s="9"/>
      <c r="L31" s="9"/>
    </row>
    <row r="32" ht="60.5" customHeight="1" spans="1:12">
      <c r="A32" s="7"/>
      <c r="B32" s="8"/>
      <c r="C32" s="9"/>
      <c r="D32" s="9"/>
      <c r="E32" s="9"/>
      <c r="F32" s="12"/>
      <c r="G32" s="22"/>
      <c r="H32" s="25"/>
      <c r="I32" s="20" t="s">
        <v>67</v>
      </c>
      <c r="J32" s="26">
        <f>1000+1600+1600+3726+1600</f>
        <v>9526</v>
      </c>
      <c r="K32" s="9"/>
      <c r="L32" s="9"/>
    </row>
    <row r="33" ht="60.5" customHeight="1" spans="1:12">
      <c r="A33" s="7"/>
      <c r="B33" s="8"/>
      <c r="C33" s="9"/>
      <c r="D33" s="9"/>
      <c r="E33" s="9"/>
      <c r="F33" s="12"/>
      <c r="G33" s="22"/>
      <c r="H33" s="25"/>
      <c r="I33" s="12" t="s">
        <v>77</v>
      </c>
      <c r="J33" s="35">
        <f>1250+900</f>
        <v>2150</v>
      </c>
      <c r="K33" s="9"/>
      <c r="L33" s="9"/>
    </row>
    <row r="34" ht="44" customHeight="1" spans="1:12">
      <c r="A34" s="7"/>
      <c r="B34" s="8"/>
      <c r="C34" s="9"/>
      <c r="D34" s="9"/>
      <c r="E34" s="9"/>
      <c r="F34" s="12"/>
      <c r="G34" s="22"/>
      <c r="H34" s="25"/>
      <c r="I34" s="12" t="s">
        <v>78</v>
      </c>
      <c r="J34" s="35">
        <v>350</v>
      </c>
      <c r="K34" s="9"/>
      <c r="L34" s="9"/>
    </row>
    <row r="35" ht="74" customHeight="1" spans="1:12">
      <c r="A35" s="7">
        <v>3</v>
      </c>
      <c r="B35" s="8" t="s">
        <v>63</v>
      </c>
      <c r="C35" s="9" t="s">
        <v>18</v>
      </c>
      <c r="D35" s="9" t="s">
        <v>40</v>
      </c>
      <c r="E35" s="9" t="s">
        <v>68</v>
      </c>
      <c r="F35" s="12" t="s">
        <v>79</v>
      </c>
      <c r="G35" s="26">
        <v>888</v>
      </c>
      <c r="H35" s="26">
        <f>SUM(J35:J36)</f>
        <v>229.09</v>
      </c>
      <c r="I35" s="34" t="s">
        <v>80</v>
      </c>
      <c r="J35" s="26">
        <v>50</v>
      </c>
      <c r="K35" s="9" t="s">
        <v>66</v>
      </c>
      <c r="L35" s="9"/>
    </row>
    <row r="36" ht="42.5" customHeight="1" spans="1:12">
      <c r="A36" s="7"/>
      <c r="B36" s="8"/>
      <c r="C36" s="9"/>
      <c r="D36" s="9"/>
      <c r="E36" s="9"/>
      <c r="F36" s="12"/>
      <c r="G36" s="26"/>
      <c r="H36" s="26"/>
      <c r="I36" s="12" t="s">
        <v>81</v>
      </c>
      <c r="J36" s="26">
        <v>179.09</v>
      </c>
      <c r="K36" s="9"/>
      <c r="L36" s="9"/>
    </row>
    <row r="37" ht="60.5" customHeight="1" spans="1:12">
      <c r="A37" s="7">
        <v>4</v>
      </c>
      <c r="B37" s="8" t="s">
        <v>63</v>
      </c>
      <c r="C37" s="9" t="s">
        <v>18</v>
      </c>
      <c r="D37" s="9" t="s">
        <v>40</v>
      </c>
      <c r="E37" s="9" t="s">
        <v>68</v>
      </c>
      <c r="F37" s="12" t="s">
        <v>82</v>
      </c>
      <c r="G37" s="26">
        <v>2000</v>
      </c>
      <c r="H37" s="26">
        <v>1000</v>
      </c>
      <c r="I37" s="12" t="s">
        <v>67</v>
      </c>
      <c r="J37" s="26">
        <v>3000</v>
      </c>
      <c r="K37" s="9" t="s">
        <v>66</v>
      </c>
      <c r="L37" s="9"/>
    </row>
    <row r="38" ht="63.5" customHeight="1" spans="1:12">
      <c r="A38" s="7">
        <v>5</v>
      </c>
      <c r="B38" s="8" t="s">
        <v>63</v>
      </c>
      <c r="C38" s="9" t="s">
        <v>18</v>
      </c>
      <c r="D38" s="9" t="s">
        <v>40</v>
      </c>
      <c r="E38" s="9" t="s">
        <v>68</v>
      </c>
      <c r="F38" s="27" t="s">
        <v>83</v>
      </c>
      <c r="G38" s="28">
        <v>1000</v>
      </c>
      <c r="H38" s="26">
        <v>1000</v>
      </c>
      <c r="I38" s="12"/>
      <c r="J38" s="26"/>
      <c r="K38" s="9" t="s">
        <v>66</v>
      </c>
      <c r="L38" s="9"/>
    </row>
    <row r="39" ht="76" customHeight="1" spans="1:12">
      <c r="A39" s="7">
        <v>6</v>
      </c>
      <c r="B39" s="8" t="s">
        <v>63</v>
      </c>
      <c r="C39" s="9" t="s">
        <v>18</v>
      </c>
      <c r="D39" s="9" t="s">
        <v>40</v>
      </c>
      <c r="E39" s="9" t="s">
        <v>68</v>
      </c>
      <c r="F39" s="12" t="s">
        <v>84</v>
      </c>
      <c r="G39" s="28">
        <v>2000</v>
      </c>
      <c r="H39" s="26">
        <v>1000</v>
      </c>
      <c r="I39" s="12"/>
      <c r="J39" s="26"/>
      <c r="K39" s="9" t="s">
        <v>66</v>
      </c>
      <c r="L39" s="9"/>
    </row>
    <row r="40" ht="71.5" customHeight="1" spans="1:12">
      <c r="A40" s="7">
        <v>7</v>
      </c>
      <c r="B40" s="8" t="s">
        <v>63</v>
      </c>
      <c r="C40" s="9" t="s">
        <v>18</v>
      </c>
      <c r="D40" s="9" t="s">
        <v>40</v>
      </c>
      <c r="E40" s="9" t="s">
        <v>68</v>
      </c>
      <c r="F40" s="12" t="s">
        <v>85</v>
      </c>
      <c r="G40" s="26">
        <v>1820</v>
      </c>
      <c r="H40" s="26">
        <f>SUM(J40:J41)</f>
        <v>1138.17</v>
      </c>
      <c r="I40" s="12" t="s">
        <v>86</v>
      </c>
      <c r="J40" s="26">
        <v>900</v>
      </c>
      <c r="K40" s="9" t="s">
        <v>66</v>
      </c>
      <c r="L40" s="9"/>
    </row>
    <row r="41" ht="60.5" customHeight="1" spans="1:12">
      <c r="A41" s="7"/>
      <c r="B41" s="8"/>
      <c r="C41" s="9"/>
      <c r="D41" s="9"/>
      <c r="E41" s="9"/>
      <c r="F41" s="12"/>
      <c r="G41" s="26"/>
      <c r="H41" s="26"/>
      <c r="I41" s="12" t="s">
        <v>81</v>
      </c>
      <c r="J41" s="26">
        <v>238.17</v>
      </c>
      <c r="K41" s="9"/>
      <c r="L41" s="9"/>
    </row>
    <row r="42" ht="90.5" customHeight="1" spans="1:12">
      <c r="A42" s="7">
        <v>8</v>
      </c>
      <c r="B42" s="8" t="s">
        <v>63</v>
      </c>
      <c r="C42" s="9" t="s">
        <v>18</v>
      </c>
      <c r="D42" s="9" t="s">
        <v>40</v>
      </c>
      <c r="E42" s="9" t="s">
        <v>68</v>
      </c>
      <c r="F42" s="12" t="s">
        <v>87</v>
      </c>
      <c r="G42" s="26">
        <v>900</v>
      </c>
      <c r="H42" s="26">
        <v>400</v>
      </c>
      <c r="I42" s="12" t="s">
        <v>81</v>
      </c>
      <c r="J42" s="26">
        <f>SUM(H42:H44)</f>
        <v>2681.1</v>
      </c>
      <c r="K42" s="9" t="s">
        <v>66</v>
      </c>
      <c r="L42" s="9"/>
    </row>
    <row r="43" ht="90.5" customHeight="1" spans="1:12">
      <c r="A43" s="7">
        <v>9</v>
      </c>
      <c r="B43" s="8" t="s">
        <v>63</v>
      </c>
      <c r="C43" s="9" t="s">
        <v>18</v>
      </c>
      <c r="D43" s="9" t="s">
        <v>40</v>
      </c>
      <c r="E43" s="9" t="s">
        <v>41</v>
      </c>
      <c r="F43" s="12" t="s">
        <v>88</v>
      </c>
      <c r="G43" s="22">
        <v>1000</v>
      </c>
      <c r="H43" s="23">
        <v>894.1</v>
      </c>
      <c r="I43" s="12"/>
      <c r="J43" s="26"/>
      <c r="K43" s="9" t="s">
        <v>66</v>
      </c>
      <c r="L43" s="7"/>
    </row>
    <row r="44" ht="90.5" customHeight="1" spans="1:12">
      <c r="A44" s="7">
        <v>10</v>
      </c>
      <c r="B44" s="8" t="s">
        <v>63</v>
      </c>
      <c r="C44" s="9" t="s">
        <v>18</v>
      </c>
      <c r="D44" s="9" t="s">
        <v>40</v>
      </c>
      <c r="E44" s="9" t="s">
        <v>68</v>
      </c>
      <c r="F44" s="12" t="s">
        <v>89</v>
      </c>
      <c r="G44" s="26">
        <v>2387</v>
      </c>
      <c r="H44" s="26">
        <v>1387</v>
      </c>
      <c r="I44" s="12"/>
      <c r="J44" s="26"/>
      <c r="K44" s="9" t="s">
        <v>66</v>
      </c>
      <c r="L44" s="9"/>
    </row>
    <row r="45" ht="60.5" customHeight="1" spans="1:12">
      <c r="A45" s="7">
        <v>11</v>
      </c>
      <c r="B45" s="8" t="s">
        <v>63</v>
      </c>
      <c r="C45" s="9" t="s">
        <v>18</v>
      </c>
      <c r="D45" s="9" t="s">
        <v>40</v>
      </c>
      <c r="E45" s="9" t="s">
        <v>68</v>
      </c>
      <c r="F45" s="12" t="s">
        <v>90</v>
      </c>
      <c r="G45" s="26">
        <v>1500</v>
      </c>
      <c r="H45" s="26">
        <v>1500</v>
      </c>
      <c r="I45" s="12" t="s">
        <v>81</v>
      </c>
      <c r="J45" s="26">
        <v>1000</v>
      </c>
      <c r="K45" s="9" t="s">
        <v>91</v>
      </c>
      <c r="L45" s="9"/>
    </row>
    <row r="46" ht="93" customHeight="1" spans="1:12">
      <c r="A46" s="7"/>
      <c r="B46" s="8"/>
      <c r="C46" s="9"/>
      <c r="D46" s="9"/>
      <c r="E46" s="9"/>
      <c r="F46" s="12"/>
      <c r="G46" s="26"/>
      <c r="H46" s="26"/>
      <c r="I46" s="12" t="s">
        <v>92</v>
      </c>
      <c r="J46" s="26">
        <v>500</v>
      </c>
      <c r="K46" s="9"/>
      <c r="L46" s="9"/>
    </row>
    <row r="47" ht="60.5" customHeight="1" spans="1:12">
      <c r="A47" s="7">
        <v>12</v>
      </c>
      <c r="B47" s="8" t="s">
        <v>63</v>
      </c>
      <c r="C47" s="9" t="s">
        <v>93</v>
      </c>
      <c r="D47" s="9" t="s">
        <v>40</v>
      </c>
      <c r="E47" s="12" t="s">
        <v>68</v>
      </c>
      <c r="F47" s="12" t="s">
        <v>94</v>
      </c>
      <c r="G47" s="29">
        <v>800</v>
      </c>
      <c r="H47" s="29">
        <f>SUM(J47:J51)</f>
        <v>800</v>
      </c>
      <c r="I47" s="9" t="s">
        <v>95</v>
      </c>
      <c r="J47" s="29">
        <v>345</v>
      </c>
      <c r="K47" s="9" t="s">
        <v>96</v>
      </c>
      <c r="L47" s="7"/>
    </row>
    <row r="48" ht="60.5" customHeight="1" spans="1:12">
      <c r="A48" s="7"/>
      <c r="B48" s="8"/>
      <c r="C48" s="9"/>
      <c r="D48" s="9"/>
      <c r="E48" s="12"/>
      <c r="F48" s="12"/>
      <c r="G48" s="29"/>
      <c r="H48" s="29"/>
      <c r="I48" s="9" t="s">
        <v>97</v>
      </c>
      <c r="J48" s="29">
        <v>175</v>
      </c>
      <c r="K48" s="9"/>
      <c r="L48" s="7"/>
    </row>
    <row r="49" ht="36" customHeight="1" spans="1:12">
      <c r="A49" s="7"/>
      <c r="B49" s="8"/>
      <c r="C49" s="9"/>
      <c r="D49" s="9"/>
      <c r="E49" s="12"/>
      <c r="F49" s="12"/>
      <c r="G49" s="29"/>
      <c r="H49" s="29"/>
      <c r="I49" s="9" t="s">
        <v>98</v>
      </c>
      <c r="J49" s="29">
        <v>105</v>
      </c>
      <c r="K49" s="9"/>
      <c r="L49" s="7"/>
    </row>
    <row r="50" ht="60.5" customHeight="1" spans="1:12">
      <c r="A50" s="7"/>
      <c r="B50" s="8"/>
      <c r="C50" s="9"/>
      <c r="D50" s="9"/>
      <c r="E50" s="12"/>
      <c r="F50" s="12"/>
      <c r="G50" s="29"/>
      <c r="H50" s="29"/>
      <c r="I50" s="9" t="s">
        <v>99</v>
      </c>
      <c r="J50" s="29">
        <v>100</v>
      </c>
      <c r="K50" s="9"/>
      <c r="L50" s="7"/>
    </row>
    <row r="51" ht="60.5" customHeight="1" spans="1:12">
      <c r="A51" s="7"/>
      <c r="B51" s="8"/>
      <c r="C51" s="9"/>
      <c r="D51" s="9"/>
      <c r="E51" s="12"/>
      <c r="F51" s="12"/>
      <c r="G51" s="29"/>
      <c r="H51" s="29"/>
      <c r="I51" s="9" t="s">
        <v>100</v>
      </c>
      <c r="J51" s="29">
        <v>75</v>
      </c>
      <c r="K51" s="9"/>
      <c r="L51" s="7"/>
    </row>
    <row r="52" ht="60.5" customHeight="1" spans="1:12">
      <c r="A52" s="7">
        <v>13</v>
      </c>
      <c r="B52" s="8" t="s">
        <v>63</v>
      </c>
      <c r="C52" s="9" t="s">
        <v>101</v>
      </c>
      <c r="D52" s="9" t="s">
        <v>40</v>
      </c>
      <c r="E52" s="9" t="s">
        <v>102</v>
      </c>
      <c r="F52" s="12" t="s">
        <v>103</v>
      </c>
      <c r="G52" s="22">
        <v>930</v>
      </c>
      <c r="H52" s="23">
        <v>930</v>
      </c>
      <c r="I52" s="12" t="s">
        <v>104</v>
      </c>
      <c r="J52" s="23">
        <v>930</v>
      </c>
      <c r="K52" s="9" t="s">
        <v>105</v>
      </c>
      <c r="L52" s="7"/>
    </row>
    <row r="53" ht="60.5" customHeight="1" spans="1:12">
      <c r="A53" s="7">
        <v>14</v>
      </c>
      <c r="B53" s="8" t="s">
        <v>63</v>
      </c>
      <c r="C53" s="9" t="s">
        <v>106</v>
      </c>
      <c r="D53" s="9" t="s">
        <v>40</v>
      </c>
      <c r="E53" s="9" t="s">
        <v>102</v>
      </c>
      <c r="F53" s="12" t="s">
        <v>107</v>
      </c>
      <c r="G53" s="22">
        <v>2681</v>
      </c>
      <c r="H53" s="23">
        <f>SUM(J53:J54)</f>
        <v>1805</v>
      </c>
      <c r="I53" s="12" t="s">
        <v>108</v>
      </c>
      <c r="J53" s="23">
        <v>1420</v>
      </c>
      <c r="K53" s="9" t="s">
        <v>109</v>
      </c>
      <c r="L53" s="7"/>
    </row>
    <row r="54" ht="60.5" customHeight="1" spans="1:12">
      <c r="A54" s="7"/>
      <c r="B54" s="8"/>
      <c r="C54" s="9"/>
      <c r="D54" s="9"/>
      <c r="E54" s="9"/>
      <c r="F54" s="12"/>
      <c r="G54" s="22"/>
      <c r="H54" s="23"/>
      <c r="I54" s="12" t="s">
        <v>110</v>
      </c>
      <c r="J54" s="23">
        <v>385</v>
      </c>
      <c r="K54" s="9"/>
      <c r="L54" s="31"/>
    </row>
    <row r="55" ht="30.5" customHeight="1" spans="1:12">
      <c r="A55" s="11" t="s">
        <v>111</v>
      </c>
      <c r="B55" s="11"/>
      <c r="C55" s="11"/>
      <c r="D55" s="11"/>
      <c r="E55" s="11"/>
      <c r="F55" s="11"/>
      <c r="G55" s="21">
        <f>SUM(G56:G110)</f>
        <v>92035.03</v>
      </c>
      <c r="H55" s="30">
        <f>SUM(H56:H110)</f>
        <v>14523.87</v>
      </c>
      <c r="I55" s="11"/>
      <c r="J55" s="21">
        <f>SUM(J56:J110)</f>
        <v>14523.87</v>
      </c>
      <c r="K55" s="11"/>
      <c r="L55" s="11"/>
    </row>
    <row r="56" ht="60.5" customHeight="1" spans="1:12">
      <c r="A56" s="7">
        <v>1</v>
      </c>
      <c r="B56" s="8" t="s">
        <v>112</v>
      </c>
      <c r="C56" s="9" t="s">
        <v>18</v>
      </c>
      <c r="D56" s="12" t="s">
        <v>25</v>
      </c>
      <c r="E56" s="9" t="s">
        <v>26</v>
      </c>
      <c r="F56" s="31" t="s">
        <v>113</v>
      </c>
      <c r="G56" s="22">
        <v>350</v>
      </c>
      <c r="H56" s="22">
        <v>13.8</v>
      </c>
      <c r="I56" s="7" t="s">
        <v>114</v>
      </c>
      <c r="J56" s="23">
        <v>1500</v>
      </c>
      <c r="K56" s="36" t="s">
        <v>115</v>
      </c>
      <c r="L56" s="37"/>
    </row>
    <row r="57" ht="45" customHeight="1" spans="1:12">
      <c r="A57" s="7">
        <v>2</v>
      </c>
      <c r="B57" s="8" t="s">
        <v>112</v>
      </c>
      <c r="C57" s="9" t="s">
        <v>18</v>
      </c>
      <c r="D57" s="12" t="s">
        <v>40</v>
      </c>
      <c r="E57" s="9" t="s">
        <v>68</v>
      </c>
      <c r="F57" s="31" t="s">
        <v>116</v>
      </c>
      <c r="G57" s="22">
        <v>2000</v>
      </c>
      <c r="H57" s="22">
        <f>1486.19+0.01</f>
        <v>1486.2</v>
      </c>
      <c r="I57" s="7"/>
      <c r="J57" s="23"/>
      <c r="K57" s="36" t="s">
        <v>117</v>
      </c>
      <c r="L57" s="37"/>
    </row>
    <row r="58" ht="103" customHeight="1" spans="1:12">
      <c r="A58" s="7">
        <v>3</v>
      </c>
      <c r="B58" s="8" t="s">
        <v>112</v>
      </c>
      <c r="C58" s="9" t="s">
        <v>18</v>
      </c>
      <c r="D58" s="12" t="s">
        <v>40</v>
      </c>
      <c r="E58" s="9" t="s">
        <v>68</v>
      </c>
      <c r="F58" s="31" t="s">
        <v>118</v>
      </c>
      <c r="G58" s="22">
        <v>1000</v>
      </c>
      <c r="H58" s="24">
        <v>193.56</v>
      </c>
      <c r="I58" s="7" t="s">
        <v>119</v>
      </c>
      <c r="J58" s="24">
        <v>193.56</v>
      </c>
      <c r="K58" s="36" t="s">
        <v>117</v>
      </c>
      <c r="L58" s="31"/>
    </row>
    <row r="59" ht="44" customHeight="1" spans="1:12">
      <c r="A59" s="7">
        <v>4</v>
      </c>
      <c r="B59" s="8" t="s">
        <v>112</v>
      </c>
      <c r="C59" s="9" t="s">
        <v>18</v>
      </c>
      <c r="D59" s="12" t="s">
        <v>25</v>
      </c>
      <c r="E59" s="9" t="s">
        <v>26</v>
      </c>
      <c r="F59" s="32" t="s">
        <v>120</v>
      </c>
      <c r="G59" s="26">
        <v>800</v>
      </c>
      <c r="H59" s="26">
        <v>75.55</v>
      </c>
      <c r="I59" s="7" t="s">
        <v>121</v>
      </c>
      <c r="J59" s="26">
        <v>75.55</v>
      </c>
      <c r="K59" s="36" t="s">
        <v>117</v>
      </c>
      <c r="L59" s="9"/>
    </row>
    <row r="60" ht="24.5" customHeight="1" spans="1:12">
      <c r="A60" s="7"/>
      <c r="B60" s="8"/>
      <c r="C60" s="9"/>
      <c r="D60" s="12"/>
      <c r="E60" s="9"/>
      <c r="F60" s="31"/>
      <c r="G60" s="26"/>
      <c r="H60" s="26">
        <v>47.37</v>
      </c>
      <c r="I60" s="7" t="s">
        <v>122</v>
      </c>
      <c r="J60" s="26">
        <v>700</v>
      </c>
      <c r="K60" s="36"/>
      <c r="L60" s="9"/>
    </row>
    <row r="61" ht="60.5" customHeight="1" spans="1:12">
      <c r="A61" s="7">
        <v>5</v>
      </c>
      <c r="B61" s="8" t="s">
        <v>112</v>
      </c>
      <c r="C61" s="9" t="s">
        <v>18</v>
      </c>
      <c r="D61" s="12" t="s">
        <v>40</v>
      </c>
      <c r="E61" s="9" t="s">
        <v>68</v>
      </c>
      <c r="F61" s="31" t="s">
        <v>123</v>
      </c>
      <c r="G61" s="26">
        <v>2000</v>
      </c>
      <c r="H61" s="26">
        <v>652.63</v>
      </c>
      <c r="I61" s="7"/>
      <c r="J61" s="26"/>
      <c r="K61" s="36" t="s">
        <v>117</v>
      </c>
      <c r="L61" s="9"/>
    </row>
    <row r="62" ht="14.5" customHeight="1" spans="1:12">
      <c r="A62" s="7"/>
      <c r="B62" s="8"/>
      <c r="C62" s="9"/>
      <c r="D62" s="12"/>
      <c r="E62" s="9"/>
      <c r="F62" s="31"/>
      <c r="G62" s="26"/>
      <c r="H62" s="26">
        <f>109.99+0.01</f>
        <v>110</v>
      </c>
      <c r="I62" s="12" t="s">
        <v>124</v>
      </c>
      <c r="J62" s="26">
        <v>300</v>
      </c>
      <c r="K62" s="36"/>
      <c r="L62" s="9"/>
    </row>
    <row r="63" ht="60.5" customHeight="1" spans="1:12">
      <c r="A63" s="7">
        <v>6</v>
      </c>
      <c r="B63" s="8" t="s">
        <v>112</v>
      </c>
      <c r="C63" s="9" t="s">
        <v>18</v>
      </c>
      <c r="D63" s="12" t="s">
        <v>40</v>
      </c>
      <c r="E63" s="9" t="s">
        <v>41</v>
      </c>
      <c r="F63" s="31" t="s">
        <v>125</v>
      </c>
      <c r="G63" s="26">
        <v>1400</v>
      </c>
      <c r="H63" s="26">
        <v>190</v>
      </c>
      <c r="I63" s="12"/>
      <c r="J63" s="26"/>
      <c r="K63" s="36" t="s">
        <v>126</v>
      </c>
      <c r="L63" s="38"/>
    </row>
    <row r="64" ht="60.5" customHeight="1" spans="1:12">
      <c r="A64" s="7">
        <v>7</v>
      </c>
      <c r="B64" s="8" t="s">
        <v>112</v>
      </c>
      <c r="C64" s="9" t="s">
        <v>18</v>
      </c>
      <c r="D64" s="12" t="s">
        <v>40</v>
      </c>
      <c r="E64" s="9" t="s">
        <v>41</v>
      </c>
      <c r="F64" s="31" t="s">
        <v>127</v>
      </c>
      <c r="G64" s="26">
        <v>200</v>
      </c>
      <c r="H64" s="26">
        <f>47.84+0.01</f>
        <v>47.85</v>
      </c>
      <c r="I64" s="12" t="s">
        <v>128</v>
      </c>
      <c r="J64" s="26">
        <v>903.2</v>
      </c>
      <c r="K64" s="36" t="s">
        <v>117</v>
      </c>
      <c r="L64" s="36"/>
    </row>
    <row r="65" ht="60.5" customHeight="1" spans="1:12">
      <c r="A65" s="7">
        <v>8</v>
      </c>
      <c r="B65" s="8" t="s">
        <v>112</v>
      </c>
      <c r="C65" s="9" t="s">
        <v>18</v>
      </c>
      <c r="D65" s="12" t="s">
        <v>40</v>
      </c>
      <c r="E65" s="9" t="s">
        <v>68</v>
      </c>
      <c r="F65" s="31" t="s">
        <v>123</v>
      </c>
      <c r="G65" s="26">
        <v>2000</v>
      </c>
      <c r="H65" s="26">
        <v>237.37</v>
      </c>
      <c r="I65" s="12"/>
      <c r="J65" s="26"/>
      <c r="K65" s="36" t="s">
        <v>117</v>
      </c>
      <c r="L65" s="36"/>
    </row>
    <row r="66" ht="60.5" customHeight="1" spans="1:12">
      <c r="A66" s="7">
        <v>9</v>
      </c>
      <c r="B66" s="8" t="s">
        <v>112</v>
      </c>
      <c r="C66" s="9" t="s">
        <v>18</v>
      </c>
      <c r="D66" s="12" t="s">
        <v>40</v>
      </c>
      <c r="E66" s="9" t="s">
        <v>41</v>
      </c>
      <c r="F66" s="31" t="s">
        <v>123</v>
      </c>
      <c r="G66" s="26">
        <v>2000</v>
      </c>
      <c r="H66" s="26">
        <f>413.92+0.01</f>
        <v>413.93</v>
      </c>
      <c r="I66" s="12"/>
      <c r="J66" s="26"/>
      <c r="K66" s="36" t="s">
        <v>117</v>
      </c>
      <c r="L66" s="36"/>
    </row>
    <row r="67" ht="60.5" customHeight="1" spans="1:12">
      <c r="A67" s="7">
        <v>10</v>
      </c>
      <c r="B67" s="8" t="s">
        <v>112</v>
      </c>
      <c r="C67" s="9" t="s">
        <v>18</v>
      </c>
      <c r="D67" s="12" t="s">
        <v>40</v>
      </c>
      <c r="E67" s="9" t="s">
        <v>68</v>
      </c>
      <c r="F67" s="31" t="s">
        <v>116</v>
      </c>
      <c r="G67" s="26">
        <v>2000</v>
      </c>
      <c r="H67" s="26">
        <v>104.4</v>
      </c>
      <c r="I67" s="12"/>
      <c r="J67" s="26"/>
      <c r="K67" s="36" t="s">
        <v>117</v>
      </c>
      <c r="L67" s="36"/>
    </row>
    <row r="68" ht="26" customHeight="1" spans="1:12">
      <c r="A68" s="7">
        <v>11</v>
      </c>
      <c r="B68" s="8" t="s">
        <v>112</v>
      </c>
      <c r="C68" s="9" t="s">
        <v>18</v>
      </c>
      <c r="D68" s="12" t="s">
        <v>25</v>
      </c>
      <c r="E68" s="9" t="s">
        <v>26</v>
      </c>
      <c r="F68" s="31" t="s">
        <v>129</v>
      </c>
      <c r="G68" s="26">
        <v>8500</v>
      </c>
      <c r="H68" s="26">
        <f>99.65</f>
        <v>99.65</v>
      </c>
      <c r="I68" s="12"/>
      <c r="J68" s="26"/>
      <c r="K68" s="36" t="s">
        <v>130</v>
      </c>
      <c r="L68" s="36"/>
    </row>
    <row r="69" ht="76" customHeight="1" spans="1:12">
      <c r="A69" s="7"/>
      <c r="B69" s="8"/>
      <c r="C69" s="9"/>
      <c r="D69" s="12"/>
      <c r="E69" s="9"/>
      <c r="F69" s="31"/>
      <c r="G69" s="26"/>
      <c r="H69" s="26">
        <f>6.94+0.01</f>
        <v>6.95</v>
      </c>
      <c r="I69" s="7" t="s">
        <v>131</v>
      </c>
      <c r="J69" s="26">
        <v>658.94</v>
      </c>
      <c r="K69" s="36"/>
      <c r="L69" s="36"/>
    </row>
    <row r="70" ht="88" customHeight="1" spans="1:12">
      <c r="A70" s="7">
        <v>12</v>
      </c>
      <c r="B70" s="8" t="s">
        <v>112</v>
      </c>
      <c r="C70" s="9" t="s">
        <v>18</v>
      </c>
      <c r="D70" s="12" t="s">
        <v>25</v>
      </c>
      <c r="E70" s="9" t="s">
        <v>30</v>
      </c>
      <c r="F70" s="31" t="s">
        <v>132</v>
      </c>
      <c r="G70" s="26">
        <f>6000+9000</f>
        <v>15000</v>
      </c>
      <c r="H70" s="26">
        <v>651.99</v>
      </c>
      <c r="I70" s="7"/>
      <c r="J70" s="26"/>
      <c r="K70" s="36" t="s">
        <v>117</v>
      </c>
      <c r="L70" s="36"/>
    </row>
    <row r="71" ht="59.5" customHeight="1" spans="1:12">
      <c r="A71" s="7">
        <v>13</v>
      </c>
      <c r="B71" s="8" t="s">
        <v>112</v>
      </c>
      <c r="C71" s="9" t="s">
        <v>18</v>
      </c>
      <c r="D71" s="12" t="s">
        <v>40</v>
      </c>
      <c r="E71" s="9" t="s">
        <v>68</v>
      </c>
      <c r="F71" s="31" t="s">
        <v>133</v>
      </c>
      <c r="G71" s="26">
        <v>1500</v>
      </c>
      <c r="H71" s="26">
        <f>917.56</f>
        <v>917.56</v>
      </c>
      <c r="I71" s="7" t="s">
        <v>134</v>
      </c>
      <c r="J71" s="26">
        <v>2000</v>
      </c>
      <c r="K71" s="31" t="s">
        <v>135</v>
      </c>
      <c r="L71" s="36"/>
    </row>
    <row r="72" ht="25" customHeight="1" spans="1:12">
      <c r="A72" s="7">
        <v>14</v>
      </c>
      <c r="B72" s="8" t="s">
        <v>112</v>
      </c>
      <c r="C72" s="9" t="s">
        <v>18</v>
      </c>
      <c r="D72" s="12" t="s">
        <v>40</v>
      </c>
      <c r="E72" s="9" t="s">
        <v>68</v>
      </c>
      <c r="F72" s="31" t="s">
        <v>129</v>
      </c>
      <c r="G72" s="26">
        <v>2000</v>
      </c>
      <c r="H72" s="26">
        <f>1082.43+0.01</f>
        <v>1082.44</v>
      </c>
      <c r="I72" s="7"/>
      <c r="J72" s="26"/>
      <c r="K72" s="40" t="s">
        <v>130</v>
      </c>
      <c r="L72" s="43"/>
    </row>
    <row r="73" ht="28.5" customHeight="1" spans="1:12">
      <c r="A73" s="7"/>
      <c r="B73" s="8"/>
      <c r="C73" s="9"/>
      <c r="D73" s="12"/>
      <c r="E73" s="9"/>
      <c r="F73" s="31"/>
      <c r="G73" s="26"/>
      <c r="H73" s="26">
        <v>38.34</v>
      </c>
      <c r="I73" s="7" t="s">
        <v>136</v>
      </c>
      <c r="J73" s="44">
        <v>858.83</v>
      </c>
      <c r="K73" s="40"/>
      <c r="L73" s="36"/>
    </row>
    <row r="74" ht="60.5" customHeight="1" spans="1:12">
      <c r="A74" s="7">
        <v>15</v>
      </c>
      <c r="B74" s="8" t="s">
        <v>112</v>
      </c>
      <c r="C74" s="9" t="s">
        <v>18</v>
      </c>
      <c r="D74" s="12" t="s">
        <v>25</v>
      </c>
      <c r="E74" s="9" t="s">
        <v>30</v>
      </c>
      <c r="F74" s="31" t="s">
        <v>132</v>
      </c>
      <c r="G74" s="26">
        <v>15000</v>
      </c>
      <c r="H74" s="26">
        <v>15.16</v>
      </c>
      <c r="I74" s="7"/>
      <c r="J74" s="44"/>
      <c r="K74" s="36" t="s">
        <v>117</v>
      </c>
      <c r="L74" s="36"/>
    </row>
    <row r="75" ht="74" customHeight="1" spans="1:12">
      <c r="A75" s="7">
        <v>16</v>
      </c>
      <c r="B75" s="8" t="s">
        <v>112</v>
      </c>
      <c r="C75" s="9" t="s">
        <v>18</v>
      </c>
      <c r="D75" s="12" t="s">
        <v>40</v>
      </c>
      <c r="E75" s="9" t="s">
        <v>41</v>
      </c>
      <c r="F75" s="31" t="s">
        <v>137</v>
      </c>
      <c r="G75" s="26">
        <v>4645</v>
      </c>
      <c r="H75" s="26">
        <v>268.6</v>
      </c>
      <c r="I75" s="7"/>
      <c r="J75" s="44"/>
      <c r="K75" s="36" t="s">
        <v>117</v>
      </c>
      <c r="L75" s="36"/>
    </row>
    <row r="76" ht="43" customHeight="1" spans="1:12">
      <c r="A76" s="7">
        <v>17</v>
      </c>
      <c r="B76" s="8" t="s">
        <v>112</v>
      </c>
      <c r="C76" s="9" t="s">
        <v>18</v>
      </c>
      <c r="D76" s="12" t="s">
        <v>40</v>
      </c>
      <c r="E76" s="9" t="s">
        <v>68</v>
      </c>
      <c r="F76" s="31" t="s">
        <v>138</v>
      </c>
      <c r="G76" s="26">
        <v>800</v>
      </c>
      <c r="H76" s="26">
        <f>299.49+0.01</f>
        <v>299.5</v>
      </c>
      <c r="I76" s="7"/>
      <c r="J76" s="44"/>
      <c r="K76" s="36" t="s">
        <v>130</v>
      </c>
      <c r="L76" s="36"/>
    </row>
    <row r="77" ht="60.5" customHeight="1" spans="1:12">
      <c r="A77" s="7">
        <v>18</v>
      </c>
      <c r="B77" s="8" t="s">
        <v>112</v>
      </c>
      <c r="C77" s="9" t="s">
        <v>18</v>
      </c>
      <c r="D77" s="12" t="s">
        <v>40</v>
      </c>
      <c r="E77" s="9" t="s">
        <v>41</v>
      </c>
      <c r="F77" s="31" t="s">
        <v>139</v>
      </c>
      <c r="G77" s="26">
        <v>500</v>
      </c>
      <c r="H77" s="26">
        <f>92.65+0.01</f>
        <v>92.66</v>
      </c>
      <c r="I77" s="7"/>
      <c r="J77" s="44"/>
      <c r="K77" s="36" t="s">
        <v>130</v>
      </c>
      <c r="L77" s="36"/>
    </row>
    <row r="78" ht="45" customHeight="1" spans="1:12">
      <c r="A78" s="7">
        <v>19</v>
      </c>
      <c r="B78" s="8" t="s">
        <v>112</v>
      </c>
      <c r="C78" s="9" t="s">
        <v>18</v>
      </c>
      <c r="D78" s="12" t="s">
        <v>40</v>
      </c>
      <c r="E78" s="9" t="s">
        <v>68</v>
      </c>
      <c r="F78" s="31" t="s">
        <v>116</v>
      </c>
      <c r="G78" s="26">
        <v>2000</v>
      </c>
      <c r="H78" s="26">
        <f>99.65-0.01</f>
        <v>99.64</v>
      </c>
      <c r="I78" s="7"/>
      <c r="J78" s="44"/>
      <c r="K78" s="36" t="s">
        <v>117</v>
      </c>
      <c r="L78" s="36"/>
    </row>
    <row r="79" ht="60.5" customHeight="1" spans="1:12">
      <c r="A79" s="7">
        <v>20</v>
      </c>
      <c r="B79" s="8" t="s">
        <v>112</v>
      </c>
      <c r="C79" s="9" t="s">
        <v>18</v>
      </c>
      <c r="D79" s="12" t="s">
        <v>40</v>
      </c>
      <c r="E79" s="9" t="s">
        <v>68</v>
      </c>
      <c r="F79" s="31" t="s">
        <v>140</v>
      </c>
      <c r="G79" s="26">
        <v>1000</v>
      </c>
      <c r="H79" s="26">
        <f>44.92+0.01</f>
        <v>44.93</v>
      </c>
      <c r="I79" s="7"/>
      <c r="J79" s="44"/>
      <c r="K79" s="36" t="s">
        <v>115</v>
      </c>
      <c r="L79" s="43"/>
    </row>
    <row r="80" ht="60.5" customHeight="1" spans="1:12">
      <c r="A80" s="7">
        <v>21</v>
      </c>
      <c r="B80" s="8" t="s">
        <v>112</v>
      </c>
      <c r="C80" s="9" t="s">
        <v>18</v>
      </c>
      <c r="D80" s="12" t="s">
        <v>40</v>
      </c>
      <c r="E80" s="9" t="s">
        <v>68</v>
      </c>
      <c r="F80" s="31" t="s">
        <v>141</v>
      </c>
      <c r="G80" s="26">
        <v>7000</v>
      </c>
      <c r="H80" s="26">
        <f>141.16+0.01</f>
        <v>141.17</v>
      </c>
      <c r="I80" s="7" t="s">
        <v>136</v>
      </c>
      <c r="J80" s="44">
        <v>141.17</v>
      </c>
      <c r="K80" s="40" t="s">
        <v>130</v>
      </c>
      <c r="L80" s="36"/>
    </row>
    <row r="81" ht="60.5" customHeight="1" spans="1:12">
      <c r="A81" s="7"/>
      <c r="B81" s="8"/>
      <c r="C81" s="9"/>
      <c r="D81" s="12"/>
      <c r="E81" s="9"/>
      <c r="F81" s="31"/>
      <c r="G81" s="26"/>
      <c r="H81" s="26">
        <v>474</v>
      </c>
      <c r="I81" s="7" t="s">
        <v>142</v>
      </c>
      <c r="J81" s="26">
        <v>474</v>
      </c>
      <c r="K81" s="40"/>
      <c r="L81" s="36"/>
    </row>
    <row r="82" ht="60.5" customHeight="1" spans="1:12">
      <c r="A82" s="7"/>
      <c r="B82" s="8"/>
      <c r="C82" s="9"/>
      <c r="D82" s="12"/>
      <c r="E82" s="9"/>
      <c r="F82" s="31"/>
      <c r="G82" s="26"/>
      <c r="H82" s="26">
        <f>362.54+0.01</f>
        <v>362.55</v>
      </c>
      <c r="I82" s="7" t="s">
        <v>143</v>
      </c>
      <c r="J82" s="26">
        <v>648.62</v>
      </c>
      <c r="K82" s="40"/>
      <c r="L82" s="36"/>
    </row>
    <row r="83" ht="60.5" customHeight="1" spans="1:12">
      <c r="A83" s="7">
        <v>22</v>
      </c>
      <c r="B83" s="8" t="s">
        <v>112</v>
      </c>
      <c r="C83" s="9" t="s">
        <v>18</v>
      </c>
      <c r="D83" s="12" t="s">
        <v>40</v>
      </c>
      <c r="E83" s="9" t="s">
        <v>41</v>
      </c>
      <c r="F83" s="31" t="s">
        <v>123</v>
      </c>
      <c r="G83" s="26">
        <v>2000</v>
      </c>
      <c r="H83" s="26">
        <f>286.07</f>
        <v>286.07</v>
      </c>
      <c r="I83" s="7"/>
      <c r="J83" s="26"/>
      <c r="K83" s="31" t="s">
        <v>117</v>
      </c>
      <c r="L83" s="43"/>
    </row>
    <row r="84" ht="60.5" customHeight="1" spans="1:12">
      <c r="A84" s="7"/>
      <c r="B84" s="8"/>
      <c r="C84" s="9"/>
      <c r="D84" s="12"/>
      <c r="E84" s="9"/>
      <c r="F84" s="31"/>
      <c r="G84" s="26"/>
      <c r="H84" s="26">
        <v>300</v>
      </c>
      <c r="I84" s="7" t="s">
        <v>144</v>
      </c>
      <c r="J84" s="26">
        <v>300</v>
      </c>
      <c r="K84" s="31"/>
      <c r="L84" s="36"/>
    </row>
    <row r="85" ht="89.5" customHeight="1" spans="1:12">
      <c r="A85" s="7">
        <v>23</v>
      </c>
      <c r="B85" s="8" t="s">
        <v>112</v>
      </c>
      <c r="C85" s="9" t="s">
        <v>145</v>
      </c>
      <c r="D85" s="9" t="s">
        <v>146</v>
      </c>
      <c r="E85" s="9" t="s">
        <v>147</v>
      </c>
      <c r="F85" s="39" t="s">
        <v>148</v>
      </c>
      <c r="G85" s="23">
        <v>300</v>
      </c>
      <c r="H85" s="22">
        <v>150</v>
      </c>
      <c r="I85" s="12" t="s">
        <v>149</v>
      </c>
      <c r="J85" s="35">
        <v>150</v>
      </c>
      <c r="K85" s="36" t="s">
        <v>150</v>
      </c>
      <c r="L85" s="31"/>
    </row>
    <row r="86" ht="66.5" customHeight="1" spans="1:12">
      <c r="A86" s="7">
        <v>24</v>
      </c>
      <c r="B86" s="8" t="s">
        <v>112</v>
      </c>
      <c r="C86" s="9" t="s">
        <v>145</v>
      </c>
      <c r="D86" s="9" t="s">
        <v>146</v>
      </c>
      <c r="E86" s="9" t="s">
        <v>147</v>
      </c>
      <c r="F86" s="39" t="s">
        <v>151</v>
      </c>
      <c r="G86" s="23">
        <v>450</v>
      </c>
      <c r="H86" s="22">
        <v>85.89</v>
      </c>
      <c r="I86" s="7" t="s">
        <v>152</v>
      </c>
      <c r="J86" s="45">
        <v>85.89</v>
      </c>
      <c r="K86" s="36" t="s">
        <v>150</v>
      </c>
      <c r="L86" s="31"/>
    </row>
    <row r="87" ht="60.5" customHeight="1" spans="1:12">
      <c r="A87" s="7">
        <v>25</v>
      </c>
      <c r="B87" s="8" t="s">
        <v>112</v>
      </c>
      <c r="C87" s="9" t="s">
        <v>145</v>
      </c>
      <c r="D87" s="9" t="s">
        <v>146</v>
      </c>
      <c r="E87" s="9" t="s">
        <v>147</v>
      </c>
      <c r="F87" s="39" t="s">
        <v>153</v>
      </c>
      <c r="G87" s="23">
        <v>1377</v>
      </c>
      <c r="H87" s="22">
        <v>23.69</v>
      </c>
      <c r="I87" s="7" t="s">
        <v>152</v>
      </c>
      <c r="J87" s="35">
        <v>64.11</v>
      </c>
      <c r="K87" s="36" t="s">
        <v>150</v>
      </c>
      <c r="L87" s="40"/>
    </row>
    <row r="88" ht="60.5" customHeight="1" spans="1:12">
      <c r="A88" s="7">
        <v>26</v>
      </c>
      <c r="B88" s="8" t="s">
        <v>112</v>
      </c>
      <c r="C88" s="9" t="s">
        <v>145</v>
      </c>
      <c r="D88" s="9" t="s">
        <v>25</v>
      </c>
      <c r="E88" s="9" t="s">
        <v>26</v>
      </c>
      <c r="F88" s="31" t="s">
        <v>154</v>
      </c>
      <c r="G88" s="23">
        <v>215</v>
      </c>
      <c r="H88" s="22">
        <v>40.42</v>
      </c>
      <c r="I88" s="7"/>
      <c r="J88" s="35"/>
      <c r="K88" s="36" t="s">
        <v>150</v>
      </c>
      <c r="L88" s="40"/>
    </row>
    <row r="89" ht="60.5" customHeight="1" spans="1:12">
      <c r="A89" s="7"/>
      <c r="B89" s="8"/>
      <c r="C89" s="9"/>
      <c r="D89" s="9"/>
      <c r="E89" s="9"/>
      <c r="F89" s="31"/>
      <c r="G89" s="23"/>
      <c r="H89" s="22">
        <v>89.58</v>
      </c>
      <c r="I89" s="7" t="s">
        <v>155</v>
      </c>
      <c r="J89" s="35">
        <v>200</v>
      </c>
      <c r="K89" s="36" t="s">
        <v>150</v>
      </c>
      <c r="L89" s="31"/>
    </row>
    <row r="90" ht="60.5" customHeight="1" spans="1:12">
      <c r="A90" s="7">
        <v>27</v>
      </c>
      <c r="B90" s="8" t="s">
        <v>112</v>
      </c>
      <c r="C90" s="9" t="s">
        <v>145</v>
      </c>
      <c r="D90" s="9" t="s">
        <v>146</v>
      </c>
      <c r="E90" s="9" t="s">
        <v>147</v>
      </c>
      <c r="F90" s="39" t="s">
        <v>156</v>
      </c>
      <c r="G90" s="23">
        <v>538.5</v>
      </c>
      <c r="H90" s="22">
        <v>110.42</v>
      </c>
      <c r="I90" s="7"/>
      <c r="J90" s="35"/>
      <c r="K90" s="36" t="s">
        <v>150</v>
      </c>
      <c r="L90" s="40"/>
    </row>
    <row r="91" ht="60.5" customHeight="1" spans="1:12">
      <c r="A91" s="7"/>
      <c r="B91" s="8"/>
      <c r="C91" s="9"/>
      <c r="D91" s="9"/>
      <c r="E91" s="9"/>
      <c r="F91" s="39"/>
      <c r="G91" s="23"/>
      <c r="H91" s="22">
        <v>49.37</v>
      </c>
      <c r="I91" s="34" t="s">
        <v>157</v>
      </c>
      <c r="J91" s="35">
        <v>200</v>
      </c>
      <c r="K91" s="36" t="s">
        <v>150</v>
      </c>
      <c r="L91" s="46"/>
    </row>
    <row r="92" ht="60.5" customHeight="1" spans="1:12">
      <c r="A92" s="7">
        <v>28</v>
      </c>
      <c r="B92" s="8" t="s">
        <v>112</v>
      </c>
      <c r="C92" s="9" t="s">
        <v>145</v>
      </c>
      <c r="D92" s="9" t="s">
        <v>146</v>
      </c>
      <c r="E92" s="9" t="s">
        <v>147</v>
      </c>
      <c r="F92" s="39" t="s">
        <v>158</v>
      </c>
      <c r="G92" s="23">
        <v>451.53</v>
      </c>
      <c r="H92" s="22">
        <v>150.63</v>
      </c>
      <c r="I92" s="34"/>
      <c r="J92" s="35"/>
      <c r="K92" s="36" t="s">
        <v>150</v>
      </c>
      <c r="L92" s="40"/>
    </row>
    <row r="93" ht="60.5" customHeight="1" spans="1:12">
      <c r="A93" s="7"/>
      <c r="B93" s="8"/>
      <c r="C93" s="9"/>
      <c r="D93" s="9"/>
      <c r="E93" s="9"/>
      <c r="F93" s="39"/>
      <c r="G93" s="23"/>
      <c r="H93" s="22">
        <v>10.48</v>
      </c>
      <c r="I93" s="34" t="s">
        <v>159</v>
      </c>
      <c r="J93" s="45">
        <v>10.48</v>
      </c>
      <c r="K93" s="36" t="s">
        <v>150</v>
      </c>
      <c r="L93" s="36"/>
    </row>
    <row r="94" ht="60.5" customHeight="1" spans="1:12">
      <c r="A94" s="7">
        <v>29</v>
      </c>
      <c r="B94" s="8" t="s">
        <v>112</v>
      </c>
      <c r="C94" s="9" t="s">
        <v>145</v>
      </c>
      <c r="D94" s="9" t="s">
        <v>146</v>
      </c>
      <c r="E94" s="9" t="s">
        <v>147</v>
      </c>
      <c r="F94" s="39" t="s">
        <v>160</v>
      </c>
      <c r="G94" s="23">
        <v>1700</v>
      </c>
      <c r="H94" s="22">
        <v>189.52</v>
      </c>
      <c r="I94" s="34" t="s">
        <v>159</v>
      </c>
      <c r="J94" s="45">
        <v>189.52</v>
      </c>
      <c r="K94" s="36" t="s">
        <v>150</v>
      </c>
      <c r="L94" s="46"/>
    </row>
    <row r="95" ht="60.5" customHeight="1" spans="1:12">
      <c r="A95" s="7"/>
      <c r="B95" s="8"/>
      <c r="C95" s="9"/>
      <c r="D95" s="9"/>
      <c r="E95" s="9"/>
      <c r="F95" s="39"/>
      <c r="G95" s="23"/>
      <c r="H95" s="22">
        <v>64.48</v>
      </c>
      <c r="I95" s="34" t="s">
        <v>161</v>
      </c>
      <c r="J95" s="35">
        <v>330</v>
      </c>
      <c r="K95" s="36" t="s">
        <v>150</v>
      </c>
      <c r="L95" s="36"/>
    </row>
    <row r="96" ht="60.5" customHeight="1" spans="1:12">
      <c r="A96" s="7">
        <v>30</v>
      </c>
      <c r="B96" s="8" t="s">
        <v>112</v>
      </c>
      <c r="C96" s="9" t="s">
        <v>145</v>
      </c>
      <c r="D96" s="9" t="s">
        <v>146</v>
      </c>
      <c r="E96" s="9" t="s">
        <v>147</v>
      </c>
      <c r="F96" s="39" t="s">
        <v>162</v>
      </c>
      <c r="G96" s="23">
        <v>1100</v>
      </c>
      <c r="H96" s="22">
        <v>260.25</v>
      </c>
      <c r="I96" s="34"/>
      <c r="J96" s="35"/>
      <c r="K96" s="36" t="s">
        <v>150</v>
      </c>
      <c r="L96" s="36"/>
    </row>
    <row r="97" ht="60.5" customHeight="1" spans="1:12">
      <c r="A97" s="7">
        <v>31</v>
      </c>
      <c r="B97" s="8" t="s">
        <v>112</v>
      </c>
      <c r="C97" s="9" t="s">
        <v>145</v>
      </c>
      <c r="D97" s="9" t="s">
        <v>146</v>
      </c>
      <c r="E97" s="9" t="s">
        <v>147</v>
      </c>
      <c r="F97" s="39" t="s">
        <v>163</v>
      </c>
      <c r="G97" s="23">
        <v>1700</v>
      </c>
      <c r="H97" s="22">
        <v>5.27</v>
      </c>
      <c r="I97" s="34"/>
      <c r="J97" s="35"/>
      <c r="K97" s="36" t="s">
        <v>150</v>
      </c>
      <c r="L97" s="46"/>
    </row>
    <row r="98" ht="75" customHeight="1" spans="1:12">
      <c r="A98" s="7"/>
      <c r="B98" s="8"/>
      <c r="C98" s="9"/>
      <c r="D98" s="9"/>
      <c r="E98" s="9"/>
      <c r="F98" s="39"/>
      <c r="G98" s="23"/>
      <c r="H98" s="22">
        <v>282.82</v>
      </c>
      <c r="I98" s="12" t="s">
        <v>164</v>
      </c>
      <c r="J98" s="35">
        <v>337</v>
      </c>
      <c r="K98" s="36" t="s">
        <v>150</v>
      </c>
      <c r="L98" s="31"/>
    </row>
    <row r="99" ht="56" customHeight="1" spans="1:12">
      <c r="A99" s="7">
        <v>32</v>
      </c>
      <c r="B99" s="8" t="s">
        <v>112</v>
      </c>
      <c r="C99" s="9" t="s">
        <v>145</v>
      </c>
      <c r="D99" s="9" t="s">
        <v>146</v>
      </c>
      <c r="E99" s="9" t="s">
        <v>147</v>
      </c>
      <c r="F99" s="39" t="s">
        <v>165</v>
      </c>
      <c r="G99" s="23">
        <v>515</v>
      </c>
      <c r="H99" s="22">
        <v>54.18</v>
      </c>
      <c r="I99" s="12"/>
      <c r="J99" s="35"/>
      <c r="K99" s="36" t="s">
        <v>150</v>
      </c>
      <c r="L99" s="46"/>
    </row>
    <row r="100" ht="81" customHeight="1" spans="1:12">
      <c r="A100" s="7"/>
      <c r="B100" s="8"/>
      <c r="C100" s="9"/>
      <c r="D100" s="9"/>
      <c r="E100" s="9"/>
      <c r="F100" s="39"/>
      <c r="G100" s="23"/>
      <c r="H100" s="22">
        <v>230.44</v>
      </c>
      <c r="I100" s="47" t="s">
        <v>166</v>
      </c>
      <c r="J100" s="45">
        <v>230.44</v>
      </c>
      <c r="K100" s="36" t="s">
        <v>150</v>
      </c>
      <c r="L100" s="36"/>
    </row>
    <row r="101" ht="79.5" customHeight="1" spans="1:12">
      <c r="A101" s="7">
        <v>33</v>
      </c>
      <c r="B101" s="8" t="s">
        <v>112</v>
      </c>
      <c r="C101" s="9" t="s">
        <v>145</v>
      </c>
      <c r="D101" s="9" t="s">
        <v>146</v>
      </c>
      <c r="E101" s="9" t="s">
        <v>147</v>
      </c>
      <c r="F101" s="39" t="s">
        <v>167</v>
      </c>
      <c r="G101" s="23">
        <v>3500</v>
      </c>
      <c r="H101" s="35">
        <v>139.56</v>
      </c>
      <c r="I101" s="47" t="s">
        <v>166</v>
      </c>
      <c r="J101" s="45">
        <v>139.56</v>
      </c>
      <c r="K101" s="36" t="s">
        <v>150</v>
      </c>
      <c r="L101" s="46"/>
    </row>
    <row r="102" ht="60.5" customHeight="1" spans="1:12">
      <c r="A102" s="7"/>
      <c r="B102" s="8"/>
      <c r="C102" s="9"/>
      <c r="D102" s="9"/>
      <c r="E102" s="9"/>
      <c r="F102" s="39"/>
      <c r="G102" s="23"/>
      <c r="H102" s="35">
        <v>230.85</v>
      </c>
      <c r="I102" s="34" t="s">
        <v>168</v>
      </c>
      <c r="J102" s="23">
        <v>500</v>
      </c>
      <c r="K102" s="36" t="s">
        <v>150</v>
      </c>
      <c r="L102" s="46"/>
    </row>
    <row r="103" ht="60.5" customHeight="1" spans="1:12">
      <c r="A103" s="7">
        <v>34</v>
      </c>
      <c r="B103" s="8" t="s">
        <v>112</v>
      </c>
      <c r="C103" s="9" t="s">
        <v>145</v>
      </c>
      <c r="D103" s="9" t="s">
        <v>146</v>
      </c>
      <c r="E103" s="9" t="s">
        <v>147</v>
      </c>
      <c r="F103" s="39" t="s">
        <v>169</v>
      </c>
      <c r="G103" s="23">
        <v>3000</v>
      </c>
      <c r="H103" s="22">
        <v>269.15</v>
      </c>
      <c r="I103" s="34"/>
      <c r="J103" s="23"/>
      <c r="K103" s="36" t="s">
        <v>150</v>
      </c>
      <c r="L103" s="46"/>
    </row>
    <row r="104" ht="60.5" customHeight="1" spans="1:12">
      <c r="A104" s="7"/>
      <c r="B104" s="8"/>
      <c r="C104" s="9"/>
      <c r="D104" s="9"/>
      <c r="E104" s="9"/>
      <c r="F104" s="39"/>
      <c r="G104" s="23"/>
      <c r="H104" s="22">
        <v>740</v>
      </c>
      <c r="I104" s="7" t="s">
        <v>170</v>
      </c>
      <c r="J104" s="23">
        <v>740</v>
      </c>
      <c r="K104" s="36" t="s">
        <v>150</v>
      </c>
      <c r="L104" s="31"/>
    </row>
    <row r="105" ht="60.5" customHeight="1" spans="1:12">
      <c r="A105" s="7">
        <v>35</v>
      </c>
      <c r="B105" s="8" t="s">
        <v>112</v>
      </c>
      <c r="C105" s="9" t="s">
        <v>145</v>
      </c>
      <c r="D105" s="9" t="s">
        <v>40</v>
      </c>
      <c r="E105" s="9" t="s">
        <v>171</v>
      </c>
      <c r="F105" s="31" t="s">
        <v>172</v>
      </c>
      <c r="G105" s="23">
        <v>2136</v>
      </c>
      <c r="H105" s="22">
        <v>1836</v>
      </c>
      <c r="I105" s="13" t="s">
        <v>173</v>
      </c>
      <c r="J105" s="48">
        <v>886</v>
      </c>
      <c r="K105" s="36" t="s">
        <v>150</v>
      </c>
      <c r="L105" s="31"/>
    </row>
    <row r="106" ht="60.5" customHeight="1" spans="1:12">
      <c r="A106" s="7"/>
      <c r="B106" s="8"/>
      <c r="C106" s="9"/>
      <c r="D106" s="9"/>
      <c r="E106" s="9"/>
      <c r="F106" s="31"/>
      <c r="G106" s="23"/>
      <c r="H106" s="22"/>
      <c r="I106" s="13" t="s">
        <v>174</v>
      </c>
      <c r="J106" s="48">
        <v>400</v>
      </c>
      <c r="K106" s="36" t="s">
        <v>150</v>
      </c>
      <c r="L106" s="31"/>
    </row>
    <row r="107" ht="60.5" customHeight="1" spans="1:12">
      <c r="A107" s="7"/>
      <c r="B107" s="8"/>
      <c r="C107" s="9"/>
      <c r="D107" s="9"/>
      <c r="E107" s="9"/>
      <c r="F107" s="31"/>
      <c r="G107" s="23"/>
      <c r="H107" s="22"/>
      <c r="I107" s="13" t="s">
        <v>175</v>
      </c>
      <c r="J107" s="48">
        <v>550</v>
      </c>
      <c r="K107" s="36" t="s">
        <v>150</v>
      </c>
      <c r="L107" s="31"/>
    </row>
    <row r="108" ht="60.5" customHeight="1" spans="1:12">
      <c r="A108" s="7">
        <v>36</v>
      </c>
      <c r="B108" s="9" t="s">
        <v>112</v>
      </c>
      <c r="C108" s="9" t="s">
        <v>176</v>
      </c>
      <c r="D108" s="9" t="s">
        <v>25</v>
      </c>
      <c r="E108" s="9" t="s">
        <v>26</v>
      </c>
      <c r="F108" s="40" t="s">
        <v>177</v>
      </c>
      <c r="G108" s="22">
        <v>657</v>
      </c>
      <c r="H108" s="22">
        <v>57</v>
      </c>
      <c r="I108" s="12" t="s">
        <v>178</v>
      </c>
      <c r="J108" s="23">
        <v>57</v>
      </c>
      <c r="K108" s="36" t="s">
        <v>150</v>
      </c>
      <c r="L108" s="31"/>
    </row>
    <row r="109" ht="60.5" customHeight="1" spans="1:12">
      <c r="A109" s="7">
        <v>37</v>
      </c>
      <c r="B109" s="8" t="s">
        <v>112</v>
      </c>
      <c r="C109" s="9" t="s">
        <v>179</v>
      </c>
      <c r="D109" s="9" t="s">
        <v>40</v>
      </c>
      <c r="E109" s="9" t="s">
        <v>41</v>
      </c>
      <c r="F109" s="40" t="s">
        <v>180</v>
      </c>
      <c r="G109" s="22">
        <v>700</v>
      </c>
      <c r="H109" s="22">
        <v>200</v>
      </c>
      <c r="I109" s="12" t="s">
        <v>181</v>
      </c>
      <c r="J109" s="23">
        <v>200</v>
      </c>
      <c r="K109" s="36" t="s">
        <v>150</v>
      </c>
      <c r="L109" s="31"/>
    </row>
    <row r="110" ht="60.5" customHeight="1" spans="1:12">
      <c r="A110" s="7"/>
      <c r="B110" s="8"/>
      <c r="C110" s="9"/>
      <c r="D110" s="9"/>
      <c r="E110" s="9"/>
      <c r="F110" s="40"/>
      <c r="G110" s="22"/>
      <c r="H110" s="22">
        <v>500</v>
      </c>
      <c r="I110" s="12" t="s">
        <v>182</v>
      </c>
      <c r="J110" s="23">
        <v>500</v>
      </c>
      <c r="K110" s="36" t="s">
        <v>150</v>
      </c>
      <c r="L110" s="31"/>
    </row>
    <row r="111" ht="31.5" customHeight="1" spans="1:12">
      <c r="A111" s="13" t="s">
        <v>183</v>
      </c>
      <c r="B111" s="13"/>
      <c r="C111" s="13"/>
      <c r="D111" s="13"/>
      <c r="E111" s="13"/>
      <c r="F111" s="13"/>
      <c r="G111" s="14">
        <f>SUM(G112:G143)</f>
        <v>38781</v>
      </c>
      <c r="H111" s="14">
        <f>SUM(H112:H143)</f>
        <v>27951</v>
      </c>
      <c r="I111" s="13"/>
      <c r="J111" s="14">
        <f>SUM(J112:J143)</f>
        <v>27951</v>
      </c>
      <c r="K111" s="13"/>
      <c r="L111" s="13"/>
    </row>
    <row r="112" ht="36" customHeight="1" spans="1:12">
      <c r="A112" s="7">
        <v>1</v>
      </c>
      <c r="B112" s="7" t="s">
        <v>184</v>
      </c>
      <c r="C112" s="7" t="s">
        <v>185</v>
      </c>
      <c r="D112" s="7" t="s">
        <v>40</v>
      </c>
      <c r="E112" s="8" t="s">
        <v>186</v>
      </c>
      <c r="F112" s="8" t="s">
        <v>187</v>
      </c>
      <c r="G112" s="16">
        <v>9000</v>
      </c>
      <c r="H112" s="16">
        <v>4000</v>
      </c>
      <c r="I112" s="12" t="s">
        <v>188</v>
      </c>
      <c r="J112" s="16">
        <v>200</v>
      </c>
      <c r="K112" s="9" t="s">
        <v>189</v>
      </c>
      <c r="L112" s="31"/>
    </row>
    <row r="113" ht="36" customHeight="1" spans="1:12">
      <c r="A113" s="7"/>
      <c r="B113" s="7"/>
      <c r="C113" s="7"/>
      <c r="D113" s="7"/>
      <c r="E113" s="7"/>
      <c r="F113" s="8"/>
      <c r="G113" s="16"/>
      <c r="H113" s="16"/>
      <c r="I113" s="12" t="s">
        <v>190</v>
      </c>
      <c r="J113" s="16">
        <v>300</v>
      </c>
      <c r="K113" s="9"/>
      <c r="L113" s="31"/>
    </row>
    <row r="114" ht="36" customHeight="1" spans="1:12">
      <c r="A114" s="7"/>
      <c r="B114" s="7"/>
      <c r="C114" s="7"/>
      <c r="D114" s="7"/>
      <c r="E114" s="7"/>
      <c r="F114" s="8"/>
      <c r="G114" s="16"/>
      <c r="H114" s="16"/>
      <c r="I114" s="34" t="s">
        <v>191</v>
      </c>
      <c r="J114" s="17">
        <v>1563</v>
      </c>
      <c r="K114" s="9"/>
      <c r="L114" s="40"/>
    </row>
    <row r="115" ht="36" customHeight="1" spans="1:12">
      <c r="A115" s="7"/>
      <c r="B115" s="7"/>
      <c r="C115" s="7"/>
      <c r="D115" s="7"/>
      <c r="E115" s="7"/>
      <c r="F115" s="8"/>
      <c r="G115" s="16"/>
      <c r="H115" s="16"/>
      <c r="I115" s="12" t="s">
        <v>192</v>
      </c>
      <c r="J115" s="17">
        <v>380</v>
      </c>
      <c r="K115" s="9"/>
      <c r="L115" s="40"/>
    </row>
    <row r="116" ht="34" customHeight="1" spans="1:12">
      <c r="A116" s="7"/>
      <c r="B116" s="7"/>
      <c r="C116" s="7"/>
      <c r="D116" s="7"/>
      <c r="E116" s="7"/>
      <c r="F116" s="8"/>
      <c r="G116" s="16"/>
      <c r="H116" s="16"/>
      <c r="I116" s="12" t="s">
        <v>193</v>
      </c>
      <c r="J116" s="17">
        <v>1157</v>
      </c>
      <c r="K116" s="9"/>
      <c r="L116" s="40"/>
    </row>
    <row r="117" ht="60.5" customHeight="1" spans="1:12">
      <c r="A117" s="7"/>
      <c r="B117" s="7"/>
      <c r="C117" s="7"/>
      <c r="D117" s="7"/>
      <c r="E117" s="7"/>
      <c r="F117" s="8"/>
      <c r="G117" s="16"/>
      <c r="H117" s="16"/>
      <c r="I117" s="12" t="s">
        <v>194</v>
      </c>
      <c r="J117" s="17">
        <v>400</v>
      </c>
      <c r="K117" s="9"/>
      <c r="L117" s="40"/>
    </row>
    <row r="118" ht="60.5" customHeight="1" spans="1:12">
      <c r="A118" s="7">
        <v>2</v>
      </c>
      <c r="B118" s="8" t="s">
        <v>184</v>
      </c>
      <c r="C118" s="9" t="s">
        <v>185</v>
      </c>
      <c r="D118" s="7" t="s">
        <v>40</v>
      </c>
      <c r="E118" s="9" t="s">
        <v>68</v>
      </c>
      <c r="F118" s="40" t="s">
        <v>195</v>
      </c>
      <c r="G118" s="15">
        <v>8000</v>
      </c>
      <c r="H118" s="17">
        <v>6280</v>
      </c>
      <c r="I118" s="12" t="s">
        <v>196</v>
      </c>
      <c r="J118" s="17">
        <v>6280</v>
      </c>
      <c r="K118" s="36" t="s">
        <v>189</v>
      </c>
      <c r="L118" s="40"/>
    </row>
    <row r="119" ht="60.5" customHeight="1" spans="1:12">
      <c r="A119" s="7">
        <v>3</v>
      </c>
      <c r="B119" s="8" t="s">
        <v>184</v>
      </c>
      <c r="C119" s="9" t="s">
        <v>185</v>
      </c>
      <c r="D119" s="9" t="s">
        <v>25</v>
      </c>
      <c r="E119" s="9" t="s">
        <v>26</v>
      </c>
      <c r="F119" s="41" t="s">
        <v>197</v>
      </c>
      <c r="G119" s="17">
        <v>1000</v>
      </c>
      <c r="H119" s="17">
        <v>1000</v>
      </c>
      <c r="I119" s="34" t="s">
        <v>198</v>
      </c>
      <c r="J119" s="17">
        <v>534</v>
      </c>
      <c r="K119" s="9" t="s">
        <v>189</v>
      </c>
      <c r="L119" s="36"/>
    </row>
    <row r="120" ht="60.5" customHeight="1" spans="1:12">
      <c r="A120" s="7"/>
      <c r="B120" s="8"/>
      <c r="C120" s="9"/>
      <c r="D120" s="9"/>
      <c r="E120" s="9"/>
      <c r="F120" s="41"/>
      <c r="G120" s="17"/>
      <c r="H120" s="17"/>
      <c r="I120" s="34" t="s">
        <v>199</v>
      </c>
      <c r="J120" s="17">
        <v>330</v>
      </c>
      <c r="K120" s="9"/>
      <c r="L120" s="36"/>
    </row>
    <row r="121" ht="60.5" customHeight="1" spans="1:12">
      <c r="A121" s="7"/>
      <c r="B121" s="8"/>
      <c r="C121" s="9"/>
      <c r="D121" s="9"/>
      <c r="E121" s="9"/>
      <c r="F121" s="41"/>
      <c r="G121" s="17"/>
      <c r="H121" s="17"/>
      <c r="I121" s="34" t="s">
        <v>200</v>
      </c>
      <c r="J121" s="17">
        <v>136</v>
      </c>
      <c r="K121" s="9"/>
      <c r="L121" s="36"/>
    </row>
    <row r="122" ht="88.5" customHeight="1" spans="1:12">
      <c r="A122" s="12">
        <v>4</v>
      </c>
      <c r="B122" s="12" t="s">
        <v>184</v>
      </c>
      <c r="C122" s="12" t="s">
        <v>201</v>
      </c>
      <c r="D122" s="7" t="s">
        <v>40</v>
      </c>
      <c r="E122" s="12" t="s">
        <v>41</v>
      </c>
      <c r="F122" s="40" t="s">
        <v>202</v>
      </c>
      <c r="G122" s="42">
        <v>500</v>
      </c>
      <c r="H122" s="42">
        <v>500</v>
      </c>
      <c r="I122" s="12" t="s">
        <v>203</v>
      </c>
      <c r="J122" s="42">
        <v>500</v>
      </c>
      <c r="K122" s="12" t="s">
        <v>204</v>
      </c>
      <c r="L122" s="12"/>
    </row>
    <row r="123" ht="91.5" customHeight="1" spans="1:12">
      <c r="A123" s="12">
        <v>5</v>
      </c>
      <c r="B123" s="12" t="s">
        <v>184</v>
      </c>
      <c r="C123" s="12" t="s">
        <v>201</v>
      </c>
      <c r="D123" s="7" t="s">
        <v>40</v>
      </c>
      <c r="E123" s="12" t="s">
        <v>102</v>
      </c>
      <c r="F123" s="12" t="s">
        <v>205</v>
      </c>
      <c r="G123" s="42">
        <v>900</v>
      </c>
      <c r="H123" s="42">
        <v>900</v>
      </c>
      <c r="I123" s="12" t="s">
        <v>203</v>
      </c>
      <c r="J123" s="42">
        <v>900</v>
      </c>
      <c r="K123" s="12"/>
      <c r="L123" s="12"/>
    </row>
    <row r="124" ht="60.5" customHeight="1" spans="1:12">
      <c r="A124" s="12">
        <v>6</v>
      </c>
      <c r="B124" s="12" t="s">
        <v>184</v>
      </c>
      <c r="C124" s="12" t="s">
        <v>201</v>
      </c>
      <c r="D124" s="12" t="s">
        <v>40</v>
      </c>
      <c r="E124" s="12" t="s">
        <v>102</v>
      </c>
      <c r="F124" s="12" t="s">
        <v>206</v>
      </c>
      <c r="G124" s="42">
        <v>6146</v>
      </c>
      <c r="H124" s="42">
        <v>6146</v>
      </c>
      <c r="I124" s="12" t="s">
        <v>207</v>
      </c>
      <c r="J124" s="42">
        <v>5000</v>
      </c>
      <c r="K124" s="12" t="s">
        <v>204</v>
      </c>
      <c r="L124" s="12"/>
    </row>
    <row r="125" ht="60.5" customHeight="1" spans="1:12">
      <c r="A125" s="12"/>
      <c r="B125" s="12"/>
      <c r="C125" s="12"/>
      <c r="D125" s="12"/>
      <c r="E125" s="12"/>
      <c r="F125" s="12"/>
      <c r="G125" s="42"/>
      <c r="H125" s="42"/>
      <c r="I125" s="12" t="s">
        <v>203</v>
      </c>
      <c r="J125" s="42">
        <v>200</v>
      </c>
      <c r="K125" s="12"/>
      <c r="L125" s="12"/>
    </row>
    <row r="126" ht="60.5" customHeight="1" spans="1:12">
      <c r="A126" s="12"/>
      <c r="B126" s="12"/>
      <c r="C126" s="12"/>
      <c r="D126" s="12"/>
      <c r="E126" s="12"/>
      <c r="F126" s="12"/>
      <c r="G126" s="42"/>
      <c r="H126" s="42"/>
      <c r="I126" s="12" t="s">
        <v>208</v>
      </c>
      <c r="J126" s="42">
        <v>946</v>
      </c>
      <c r="K126" s="12"/>
      <c r="L126" s="12"/>
    </row>
    <row r="127" ht="60.5" customHeight="1" spans="1:12">
      <c r="A127" s="12">
        <v>7</v>
      </c>
      <c r="B127" s="12" t="s">
        <v>184</v>
      </c>
      <c r="C127" s="12" t="s">
        <v>201</v>
      </c>
      <c r="D127" s="12" t="s">
        <v>40</v>
      </c>
      <c r="E127" s="12" t="s">
        <v>102</v>
      </c>
      <c r="F127" s="12" t="s">
        <v>209</v>
      </c>
      <c r="G127" s="42">
        <v>600</v>
      </c>
      <c r="H127" s="42">
        <v>600</v>
      </c>
      <c r="I127" s="12" t="s">
        <v>208</v>
      </c>
      <c r="J127" s="42">
        <v>430</v>
      </c>
      <c r="K127" s="12"/>
      <c r="L127" s="12"/>
    </row>
    <row r="128" ht="90.5" customHeight="1" spans="1:12">
      <c r="A128" s="12"/>
      <c r="B128" s="12"/>
      <c r="C128" s="12"/>
      <c r="D128" s="12"/>
      <c r="E128" s="12"/>
      <c r="F128" s="12"/>
      <c r="G128" s="42"/>
      <c r="H128" s="42"/>
      <c r="I128" s="12" t="s">
        <v>210</v>
      </c>
      <c r="J128" s="42">
        <v>170</v>
      </c>
      <c r="K128" s="12"/>
      <c r="L128" s="12"/>
    </row>
    <row r="129" ht="91.5" customHeight="1" spans="1:12">
      <c r="A129" s="12">
        <v>8</v>
      </c>
      <c r="B129" s="12" t="s">
        <v>184</v>
      </c>
      <c r="C129" s="12" t="s">
        <v>201</v>
      </c>
      <c r="D129" s="12" t="s">
        <v>25</v>
      </c>
      <c r="E129" s="12" t="s">
        <v>26</v>
      </c>
      <c r="F129" s="12" t="s">
        <v>211</v>
      </c>
      <c r="G129" s="42">
        <v>300</v>
      </c>
      <c r="H129" s="42">
        <v>20</v>
      </c>
      <c r="I129" s="12" t="s">
        <v>210</v>
      </c>
      <c r="J129" s="42">
        <v>20</v>
      </c>
      <c r="K129" s="12" t="s">
        <v>212</v>
      </c>
      <c r="L129" s="12"/>
    </row>
    <row r="130" ht="60.5" customHeight="1" spans="1:12">
      <c r="A130" s="12">
        <v>9</v>
      </c>
      <c r="B130" s="12" t="s">
        <v>184</v>
      </c>
      <c r="C130" s="12" t="s">
        <v>201</v>
      </c>
      <c r="D130" s="12" t="s">
        <v>57</v>
      </c>
      <c r="E130" s="12" t="s">
        <v>213</v>
      </c>
      <c r="F130" s="12" t="s">
        <v>214</v>
      </c>
      <c r="G130" s="42">
        <v>3000</v>
      </c>
      <c r="H130" s="42">
        <v>1300</v>
      </c>
      <c r="I130" s="12" t="s">
        <v>210</v>
      </c>
      <c r="J130" s="42">
        <v>135</v>
      </c>
      <c r="K130" s="12" t="s">
        <v>215</v>
      </c>
      <c r="L130" s="12"/>
    </row>
    <row r="131" ht="60.5" customHeight="1" spans="1:12">
      <c r="A131" s="12"/>
      <c r="B131" s="12"/>
      <c r="C131" s="12"/>
      <c r="D131" s="12"/>
      <c r="E131" s="12"/>
      <c r="F131" s="12"/>
      <c r="G131" s="42"/>
      <c r="H131" s="42"/>
      <c r="I131" s="12" t="s">
        <v>216</v>
      </c>
      <c r="J131" s="42">
        <v>200</v>
      </c>
      <c r="K131" s="12"/>
      <c r="L131" s="12"/>
    </row>
    <row r="132" ht="85" customHeight="1" spans="1:12">
      <c r="A132" s="12"/>
      <c r="B132" s="12"/>
      <c r="C132" s="12"/>
      <c r="D132" s="12"/>
      <c r="E132" s="12"/>
      <c r="F132" s="12"/>
      <c r="G132" s="42"/>
      <c r="H132" s="42"/>
      <c r="I132" s="12" t="s">
        <v>217</v>
      </c>
      <c r="J132" s="42">
        <v>300</v>
      </c>
      <c r="K132" s="12"/>
      <c r="L132" s="12"/>
    </row>
    <row r="133" ht="60.5" customHeight="1" spans="1:12">
      <c r="A133" s="12"/>
      <c r="B133" s="12"/>
      <c r="C133" s="12"/>
      <c r="D133" s="12"/>
      <c r="E133" s="12"/>
      <c r="F133" s="12"/>
      <c r="G133" s="42"/>
      <c r="H133" s="42"/>
      <c r="I133" s="12" t="s">
        <v>218</v>
      </c>
      <c r="J133" s="42">
        <v>300</v>
      </c>
      <c r="K133" s="12"/>
      <c r="L133" s="12"/>
    </row>
    <row r="134" ht="87" customHeight="1" spans="1:12">
      <c r="A134" s="12"/>
      <c r="B134" s="12"/>
      <c r="C134" s="12"/>
      <c r="D134" s="12"/>
      <c r="E134" s="12"/>
      <c r="F134" s="12"/>
      <c r="G134" s="42"/>
      <c r="H134" s="42"/>
      <c r="I134" s="13" t="s">
        <v>219</v>
      </c>
      <c r="J134" s="42">
        <v>365</v>
      </c>
      <c r="K134" s="12"/>
      <c r="L134" s="12"/>
    </row>
    <row r="135" ht="88.5" customHeight="1" spans="1:12">
      <c r="A135" s="7">
        <v>10</v>
      </c>
      <c r="B135" s="8" t="s">
        <v>184</v>
      </c>
      <c r="C135" s="9" t="s">
        <v>220</v>
      </c>
      <c r="D135" s="9" t="s">
        <v>146</v>
      </c>
      <c r="E135" s="9" t="s">
        <v>147</v>
      </c>
      <c r="F135" s="12" t="s">
        <v>221</v>
      </c>
      <c r="G135" s="15">
        <v>500</v>
      </c>
      <c r="H135" s="16">
        <v>500</v>
      </c>
      <c r="I135" s="12" t="s">
        <v>222</v>
      </c>
      <c r="J135" s="16">
        <v>500</v>
      </c>
      <c r="K135" s="36" t="s">
        <v>223</v>
      </c>
      <c r="L135" s="31"/>
    </row>
    <row r="136" ht="60.5" customHeight="1" spans="1:12">
      <c r="A136" s="7">
        <v>11</v>
      </c>
      <c r="B136" s="8" t="s">
        <v>184</v>
      </c>
      <c r="C136" s="9" t="s">
        <v>220</v>
      </c>
      <c r="D136" s="9" t="s">
        <v>40</v>
      </c>
      <c r="E136" s="9" t="s">
        <v>68</v>
      </c>
      <c r="F136" s="12" t="s">
        <v>224</v>
      </c>
      <c r="G136" s="15">
        <v>3000</v>
      </c>
      <c r="H136" s="16">
        <v>400</v>
      </c>
      <c r="I136" s="12" t="s">
        <v>225</v>
      </c>
      <c r="J136" s="16">
        <v>400</v>
      </c>
      <c r="K136" s="9" t="s">
        <v>223</v>
      </c>
      <c r="L136" s="7"/>
    </row>
    <row r="137" ht="60.5" customHeight="1" spans="1:12">
      <c r="A137" s="7"/>
      <c r="B137" s="8"/>
      <c r="C137" s="9"/>
      <c r="D137" s="9"/>
      <c r="E137" s="9"/>
      <c r="F137" s="12"/>
      <c r="G137" s="15"/>
      <c r="H137" s="16">
        <v>1034</v>
      </c>
      <c r="I137" s="12" t="s">
        <v>226</v>
      </c>
      <c r="J137" s="16">
        <v>1034</v>
      </c>
      <c r="K137" s="9"/>
      <c r="L137" s="7"/>
    </row>
    <row r="138" ht="80.5" customHeight="1" spans="1:12">
      <c r="A138" s="7">
        <v>12</v>
      </c>
      <c r="B138" s="8" t="s">
        <v>184</v>
      </c>
      <c r="C138" s="9" t="s">
        <v>227</v>
      </c>
      <c r="D138" s="9" t="s">
        <v>40</v>
      </c>
      <c r="E138" s="9" t="s">
        <v>102</v>
      </c>
      <c r="F138" s="12" t="s">
        <v>228</v>
      </c>
      <c r="G138" s="15">
        <v>1345</v>
      </c>
      <c r="H138" s="16">
        <v>1345</v>
      </c>
      <c r="I138" s="12" t="s">
        <v>229</v>
      </c>
      <c r="J138" s="16">
        <v>1345</v>
      </c>
      <c r="K138" s="36" t="s">
        <v>223</v>
      </c>
      <c r="L138" s="31"/>
    </row>
    <row r="139" ht="80.5" customHeight="1" spans="1:12">
      <c r="A139" s="7">
        <v>13</v>
      </c>
      <c r="B139" s="8" t="s">
        <v>184</v>
      </c>
      <c r="C139" s="9" t="s">
        <v>227</v>
      </c>
      <c r="D139" s="9" t="s">
        <v>40</v>
      </c>
      <c r="E139" s="9" t="s">
        <v>102</v>
      </c>
      <c r="F139" s="12" t="s">
        <v>230</v>
      </c>
      <c r="G139" s="15">
        <v>1018</v>
      </c>
      <c r="H139" s="16">
        <v>1018</v>
      </c>
      <c r="I139" s="12" t="s">
        <v>229</v>
      </c>
      <c r="J139" s="16">
        <v>1018</v>
      </c>
      <c r="K139" s="36" t="s">
        <v>223</v>
      </c>
      <c r="L139" s="31"/>
    </row>
    <row r="140" ht="80.5" customHeight="1" spans="1:12">
      <c r="A140" s="7">
        <v>14</v>
      </c>
      <c r="B140" s="8" t="s">
        <v>184</v>
      </c>
      <c r="C140" s="9" t="s">
        <v>227</v>
      </c>
      <c r="D140" s="9" t="s">
        <v>40</v>
      </c>
      <c r="E140" s="9" t="s">
        <v>102</v>
      </c>
      <c r="F140" s="12" t="s">
        <v>231</v>
      </c>
      <c r="G140" s="15">
        <v>758</v>
      </c>
      <c r="H140" s="17">
        <v>758</v>
      </c>
      <c r="I140" s="12" t="s">
        <v>229</v>
      </c>
      <c r="J140" s="17">
        <v>758</v>
      </c>
      <c r="K140" s="36" t="s">
        <v>150</v>
      </c>
      <c r="L140" s="40"/>
    </row>
    <row r="141" ht="80.5" customHeight="1" spans="1:12">
      <c r="A141" s="7">
        <v>15</v>
      </c>
      <c r="B141" s="8" t="s">
        <v>184</v>
      </c>
      <c r="C141" s="9" t="s">
        <v>232</v>
      </c>
      <c r="D141" s="9" t="s">
        <v>25</v>
      </c>
      <c r="E141" s="9" t="s">
        <v>26</v>
      </c>
      <c r="F141" s="12" t="s">
        <v>233</v>
      </c>
      <c r="G141" s="15">
        <v>630</v>
      </c>
      <c r="H141" s="16">
        <v>230</v>
      </c>
      <c r="I141" s="12" t="s">
        <v>234</v>
      </c>
      <c r="J141" s="16">
        <v>230</v>
      </c>
      <c r="K141" s="36" t="s">
        <v>235</v>
      </c>
      <c r="L141" s="31"/>
    </row>
    <row r="142" ht="60.5" customHeight="1" spans="1:12">
      <c r="A142" s="7">
        <v>16</v>
      </c>
      <c r="B142" s="8" t="s">
        <v>184</v>
      </c>
      <c r="C142" s="9" t="s">
        <v>232</v>
      </c>
      <c r="D142" s="9" t="s">
        <v>25</v>
      </c>
      <c r="E142" s="9" t="s">
        <v>26</v>
      </c>
      <c r="F142" s="12" t="s">
        <v>236</v>
      </c>
      <c r="G142" s="15">
        <v>2084</v>
      </c>
      <c r="H142" s="16">
        <v>1920</v>
      </c>
      <c r="I142" s="12" t="s">
        <v>234</v>
      </c>
      <c r="J142" s="16">
        <v>160</v>
      </c>
      <c r="K142" s="9" t="s">
        <v>235</v>
      </c>
      <c r="L142" s="31"/>
    </row>
    <row r="143" ht="60.5" customHeight="1" spans="1:12">
      <c r="A143" s="7"/>
      <c r="B143" s="8"/>
      <c r="C143" s="9"/>
      <c r="D143" s="9"/>
      <c r="E143" s="9"/>
      <c r="F143" s="12"/>
      <c r="G143" s="15"/>
      <c r="H143" s="16"/>
      <c r="I143" s="12" t="s">
        <v>237</v>
      </c>
      <c r="J143" s="16">
        <v>1760</v>
      </c>
      <c r="K143" s="36"/>
      <c r="L143" s="31"/>
    </row>
    <row r="144" ht="60.5" customHeight="1" spans="1:12">
      <c r="A144" s="10" t="s">
        <v>238</v>
      </c>
      <c r="B144" s="10"/>
      <c r="C144" s="10"/>
      <c r="D144" s="10"/>
      <c r="E144" s="10"/>
      <c r="F144" s="10"/>
      <c r="G144" s="54">
        <f>SUM(G145:G157)</f>
        <v>72243.18</v>
      </c>
      <c r="H144" s="54">
        <f>SUM(H145:H157)</f>
        <v>3287.84</v>
      </c>
      <c r="I144" s="54"/>
      <c r="J144" s="54">
        <f>SUM(J145:J157)</f>
        <v>3287.84</v>
      </c>
      <c r="K144" s="7"/>
      <c r="L144" s="7"/>
    </row>
    <row r="145" ht="60.5" customHeight="1" spans="1:12">
      <c r="A145" s="7">
        <v>1</v>
      </c>
      <c r="B145" s="8" t="s">
        <v>239</v>
      </c>
      <c r="C145" s="9" t="s">
        <v>18</v>
      </c>
      <c r="D145" s="9" t="s">
        <v>57</v>
      </c>
      <c r="E145" s="9" t="s">
        <v>58</v>
      </c>
      <c r="F145" s="40" t="s">
        <v>240</v>
      </c>
      <c r="G145" s="55">
        <v>500</v>
      </c>
      <c r="H145" s="54">
        <v>57.45</v>
      </c>
      <c r="I145" s="12" t="s">
        <v>241</v>
      </c>
      <c r="J145" s="54">
        <v>57.45</v>
      </c>
      <c r="K145" s="36" t="s">
        <v>150</v>
      </c>
      <c r="L145" s="31"/>
    </row>
    <row r="146" ht="60.5" customHeight="1" spans="1:12">
      <c r="A146" s="7">
        <v>2</v>
      </c>
      <c r="B146" s="8" t="s">
        <v>239</v>
      </c>
      <c r="C146" s="9" t="s">
        <v>18</v>
      </c>
      <c r="D146" s="9" t="s">
        <v>146</v>
      </c>
      <c r="E146" s="9" t="s">
        <v>147</v>
      </c>
      <c r="F146" s="40" t="s">
        <v>242</v>
      </c>
      <c r="G146" s="55">
        <v>500</v>
      </c>
      <c r="H146" s="54">
        <v>82.52</v>
      </c>
      <c r="I146" s="12" t="s">
        <v>241</v>
      </c>
      <c r="J146" s="54">
        <v>82.52</v>
      </c>
      <c r="K146" s="36" t="s">
        <v>150</v>
      </c>
      <c r="L146" s="31"/>
    </row>
    <row r="147" ht="90.5" customHeight="1" spans="1:12">
      <c r="A147" s="7">
        <v>3</v>
      </c>
      <c r="B147" s="8" t="s">
        <v>239</v>
      </c>
      <c r="C147" s="9" t="s">
        <v>18</v>
      </c>
      <c r="D147" s="9" t="s">
        <v>25</v>
      </c>
      <c r="E147" s="9" t="s">
        <v>26</v>
      </c>
      <c r="F147" s="40" t="s">
        <v>243</v>
      </c>
      <c r="G147" s="55">
        <v>25078</v>
      </c>
      <c r="H147" s="56">
        <v>352.05</v>
      </c>
      <c r="I147" s="12" t="s">
        <v>241</v>
      </c>
      <c r="J147" s="56">
        <v>352.05</v>
      </c>
      <c r="K147" s="36" t="s">
        <v>150</v>
      </c>
      <c r="L147" s="40"/>
    </row>
    <row r="148" ht="67" customHeight="1" spans="1:12">
      <c r="A148" s="7">
        <v>4</v>
      </c>
      <c r="B148" s="8" t="s">
        <v>239</v>
      </c>
      <c r="C148" s="9" t="s">
        <v>18</v>
      </c>
      <c r="D148" s="9" t="s">
        <v>25</v>
      </c>
      <c r="E148" s="9" t="s">
        <v>26</v>
      </c>
      <c r="F148" s="57" t="s">
        <v>244</v>
      </c>
      <c r="G148" s="58">
        <v>14021.18</v>
      </c>
      <c r="H148" s="58">
        <v>76.31</v>
      </c>
      <c r="I148" s="12" t="s">
        <v>241</v>
      </c>
      <c r="J148" s="58">
        <v>76.31</v>
      </c>
      <c r="K148" s="36" t="s">
        <v>150</v>
      </c>
      <c r="L148" s="36"/>
    </row>
    <row r="149" ht="60.5" customHeight="1" spans="1:12">
      <c r="A149" s="7">
        <v>5</v>
      </c>
      <c r="B149" s="8" t="s">
        <v>239</v>
      </c>
      <c r="C149" s="9" t="s">
        <v>18</v>
      </c>
      <c r="D149" s="9" t="s">
        <v>25</v>
      </c>
      <c r="E149" s="9" t="s">
        <v>26</v>
      </c>
      <c r="F149" s="57" t="s">
        <v>245</v>
      </c>
      <c r="G149" s="58">
        <v>8900</v>
      </c>
      <c r="H149" s="58">
        <v>0.01</v>
      </c>
      <c r="I149" s="12" t="s">
        <v>241</v>
      </c>
      <c r="J149" s="58">
        <v>0.01</v>
      </c>
      <c r="K149" s="36" t="s">
        <v>150</v>
      </c>
      <c r="L149" s="36"/>
    </row>
    <row r="150" ht="60.5" customHeight="1" spans="1:12">
      <c r="A150" s="7">
        <v>6</v>
      </c>
      <c r="B150" s="8" t="s">
        <v>239</v>
      </c>
      <c r="C150" s="9" t="s">
        <v>18</v>
      </c>
      <c r="D150" s="9" t="s">
        <v>25</v>
      </c>
      <c r="E150" s="9" t="s">
        <v>26</v>
      </c>
      <c r="F150" s="57" t="s">
        <v>246</v>
      </c>
      <c r="G150" s="58">
        <v>3000</v>
      </c>
      <c r="H150" s="58">
        <v>0.5</v>
      </c>
      <c r="I150" s="12" t="s">
        <v>241</v>
      </c>
      <c r="J150" s="58">
        <v>0.5</v>
      </c>
      <c r="K150" s="36" t="s">
        <v>150</v>
      </c>
      <c r="L150" s="36"/>
    </row>
    <row r="151" ht="60.5" customHeight="1" spans="1:12">
      <c r="A151" s="7">
        <v>7</v>
      </c>
      <c r="B151" s="8" t="s">
        <v>239</v>
      </c>
      <c r="C151" s="9" t="s">
        <v>18</v>
      </c>
      <c r="D151" s="9" t="s">
        <v>25</v>
      </c>
      <c r="E151" s="9" t="s">
        <v>26</v>
      </c>
      <c r="F151" s="57" t="s">
        <v>247</v>
      </c>
      <c r="G151" s="58">
        <v>200</v>
      </c>
      <c r="H151" s="58">
        <v>200</v>
      </c>
      <c r="I151" s="12" t="s">
        <v>241</v>
      </c>
      <c r="J151" s="58">
        <v>200</v>
      </c>
      <c r="K151" s="36" t="s">
        <v>150</v>
      </c>
      <c r="L151" s="36"/>
    </row>
    <row r="152" ht="85" customHeight="1" spans="1:12">
      <c r="A152" s="7">
        <v>8</v>
      </c>
      <c r="B152" s="8" t="s">
        <v>239</v>
      </c>
      <c r="C152" s="9" t="s">
        <v>18</v>
      </c>
      <c r="D152" s="9" t="s">
        <v>25</v>
      </c>
      <c r="E152" s="9" t="s">
        <v>30</v>
      </c>
      <c r="F152" s="57" t="s">
        <v>248</v>
      </c>
      <c r="G152" s="58">
        <v>3465</v>
      </c>
      <c r="H152" s="58">
        <v>49.51</v>
      </c>
      <c r="I152" s="12" t="s">
        <v>241</v>
      </c>
      <c r="J152" s="58">
        <v>49.51</v>
      </c>
      <c r="K152" s="36" t="s">
        <v>150</v>
      </c>
      <c r="L152" s="36"/>
    </row>
    <row r="153" ht="81.5" customHeight="1" spans="1:12">
      <c r="A153" s="7">
        <v>9</v>
      </c>
      <c r="B153" s="8" t="s">
        <v>239</v>
      </c>
      <c r="C153" s="9" t="s">
        <v>18</v>
      </c>
      <c r="D153" s="9" t="s">
        <v>40</v>
      </c>
      <c r="E153" s="9" t="s">
        <v>68</v>
      </c>
      <c r="F153" s="57" t="s">
        <v>249</v>
      </c>
      <c r="G153" s="58">
        <v>14924</v>
      </c>
      <c r="H153" s="58">
        <v>814.49</v>
      </c>
      <c r="I153" s="12" t="s">
        <v>241</v>
      </c>
      <c r="J153" s="58">
        <v>814.49</v>
      </c>
      <c r="K153" s="36" t="s">
        <v>150</v>
      </c>
      <c r="L153" s="36"/>
    </row>
    <row r="154" ht="93" customHeight="1" spans="1:12">
      <c r="A154" s="7">
        <v>10</v>
      </c>
      <c r="B154" s="49" t="s">
        <v>239</v>
      </c>
      <c r="C154" s="9" t="s">
        <v>250</v>
      </c>
      <c r="D154" s="9" t="s">
        <v>40</v>
      </c>
      <c r="E154" s="9" t="s">
        <v>102</v>
      </c>
      <c r="F154" s="59" t="s">
        <v>251</v>
      </c>
      <c r="G154" s="58">
        <v>578</v>
      </c>
      <c r="H154" s="58">
        <v>578</v>
      </c>
      <c r="I154" s="20" t="s">
        <v>252</v>
      </c>
      <c r="J154" s="58">
        <v>578</v>
      </c>
      <c r="K154" s="36" t="s">
        <v>253</v>
      </c>
      <c r="L154" s="36"/>
    </row>
    <row r="155" ht="60.5" customHeight="1" spans="1:12">
      <c r="A155" s="7">
        <v>11</v>
      </c>
      <c r="B155" s="49" t="s">
        <v>239</v>
      </c>
      <c r="C155" s="9" t="s">
        <v>254</v>
      </c>
      <c r="D155" s="9" t="s">
        <v>40</v>
      </c>
      <c r="E155" s="9" t="s">
        <v>102</v>
      </c>
      <c r="F155" s="18" t="s">
        <v>255</v>
      </c>
      <c r="G155" s="58">
        <v>77</v>
      </c>
      <c r="H155" s="58">
        <v>30</v>
      </c>
      <c r="I155" s="20" t="s">
        <v>256</v>
      </c>
      <c r="J155" s="58">
        <v>30</v>
      </c>
      <c r="K155" s="9" t="s">
        <v>253</v>
      </c>
      <c r="L155" s="36"/>
    </row>
    <row r="156" ht="60.5" customHeight="1" spans="1:12">
      <c r="A156" s="7"/>
      <c r="B156" s="49"/>
      <c r="C156" s="9"/>
      <c r="D156" s="9"/>
      <c r="E156" s="9"/>
      <c r="F156" s="18"/>
      <c r="G156" s="58"/>
      <c r="H156" s="58">
        <v>47</v>
      </c>
      <c r="I156" s="20" t="s">
        <v>257</v>
      </c>
      <c r="J156" s="58">
        <v>47</v>
      </c>
      <c r="K156" s="9"/>
      <c r="L156" s="36"/>
    </row>
    <row r="157" ht="94" customHeight="1" spans="1:12">
      <c r="A157" s="7">
        <v>12</v>
      </c>
      <c r="B157" s="49" t="s">
        <v>239</v>
      </c>
      <c r="C157" s="9" t="s">
        <v>258</v>
      </c>
      <c r="D157" s="9" t="s">
        <v>259</v>
      </c>
      <c r="E157" s="9" t="s">
        <v>260</v>
      </c>
      <c r="F157" s="59" t="s">
        <v>261</v>
      </c>
      <c r="G157" s="58">
        <v>1000</v>
      </c>
      <c r="H157" s="58">
        <v>1000</v>
      </c>
      <c r="I157" s="20" t="s">
        <v>262</v>
      </c>
      <c r="J157" s="58">
        <v>1000</v>
      </c>
      <c r="K157" s="36" t="s">
        <v>263</v>
      </c>
      <c r="L157" s="11"/>
    </row>
    <row r="158" ht="36" customHeight="1" spans="1:12">
      <c r="A158" s="10" t="s">
        <v>264</v>
      </c>
      <c r="B158" s="11"/>
      <c r="C158" s="11"/>
      <c r="D158" s="11"/>
      <c r="E158" s="11"/>
      <c r="F158" s="11"/>
      <c r="G158" s="60">
        <f t="shared" ref="G158:J158" si="1">SUM(G159:G178)</f>
        <v>22576</v>
      </c>
      <c r="H158" s="60">
        <f t="shared" si="1"/>
        <v>7558.038603</v>
      </c>
      <c r="I158" s="11"/>
      <c r="J158" s="60">
        <f t="shared" si="1"/>
        <v>7558.038603</v>
      </c>
      <c r="K158" s="11"/>
      <c r="L158" s="11"/>
    </row>
    <row r="159" ht="42.5" customHeight="1" spans="1:12">
      <c r="A159" s="7">
        <v>1</v>
      </c>
      <c r="B159" s="8" t="s">
        <v>265</v>
      </c>
      <c r="C159" s="9" t="s">
        <v>18</v>
      </c>
      <c r="D159" s="9" t="s">
        <v>146</v>
      </c>
      <c r="E159" s="9" t="s">
        <v>147</v>
      </c>
      <c r="F159" s="12" t="s">
        <v>266</v>
      </c>
      <c r="G159" s="15">
        <v>2000</v>
      </c>
      <c r="H159" s="16">
        <v>6.17413</v>
      </c>
      <c r="I159" s="12" t="s">
        <v>267</v>
      </c>
      <c r="J159" s="54">
        <f>SUM(H159:H162)</f>
        <v>2335.128603</v>
      </c>
      <c r="K159" s="36" t="s">
        <v>150</v>
      </c>
      <c r="L159" s="7"/>
    </row>
    <row r="160" ht="60.5" customHeight="1" spans="1:12">
      <c r="A160" s="7">
        <v>2</v>
      </c>
      <c r="B160" s="8" t="s">
        <v>265</v>
      </c>
      <c r="C160" s="9" t="s">
        <v>18</v>
      </c>
      <c r="D160" s="9" t="s">
        <v>146</v>
      </c>
      <c r="E160" s="9" t="s">
        <v>147</v>
      </c>
      <c r="F160" s="12" t="s">
        <v>268</v>
      </c>
      <c r="G160" s="15">
        <v>4800</v>
      </c>
      <c r="H160" s="16">
        <v>31.93</v>
      </c>
      <c r="I160" s="12"/>
      <c r="J160" s="54"/>
      <c r="K160" s="36" t="s">
        <v>150</v>
      </c>
      <c r="L160" s="7"/>
    </row>
    <row r="161" ht="60.5" customHeight="1" spans="1:12">
      <c r="A161" s="7">
        <v>3</v>
      </c>
      <c r="B161" s="8" t="s">
        <v>265</v>
      </c>
      <c r="C161" s="9" t="s">
        <v>18</v>
      </c>
      <c r="D161" s="9" t="s">
        <v>25</v>
      </c>
      <c r="E161" s="9" t="s">
        <v>26</v>
      </c>
      <c r="F161" s="12" t="s">
        <v>269</v>
      </c>
      <c r="G161" s="15">
        <v>2100</v>
      </c>
      <c r="H161" s="17">
        <v>2100</v>
      </c>
      <c r="I161" s="12"/>
      <c r="J161" s="54"/>
      <c r="K161" s="36" t="s">
        <v>150</v>
      </c>
      <c r="L161" s="12"/>
    </row>
    <row r="162" ht="41.5" customHeight="1" spans="1:12">
      <c r="A162" s="7">
        <v>4</v>
      </c>
      <c r="B162" s="8" t="s">
        <v>265</v>
      </c>
      <c r="C162" s="9" t="s">
        <v>18</v>
      </c>
      <c r="D162" s="9" t="s">
        <v>146</v>
      </c>
      <c r="E162" s="9" t="s">
        <v>147</v>
      </c>
      <c r="F162" s="12" t="s">
        <v>270</v>
      </c>
      <c r="G162" s="15">
        <v>1200</v>
      </c>
      <c r="H162" s="17">
        <v>197.024473</v>
      </c>
      <c r="I162" s="12"/>
      <c r="J162" s="54"/>
      <c r="K162" s="36" t="s">
        <v>150</v>
      </c>
      <c r="L162" s="12"/>
    </row>
    <row r="163" ht="46" customHeight="1" spans="1:12">
      <c r="A163" s="7">
        <v>5</v>
      </c>
      <c r="B163" s="50" t="s">
        <v>265</v>
      </c>
      <c r="C163" s="51" t="s">
        <v>271</v>
      </c>
      <c r="D163" s="9" t="s">
        <v>19</v>
      </c>
      <c r="E163" s="51" t="s">
        <v>20</v>
      </c>
      <c r="F163" s="61" t="s">
        <v>272</v>
      </c>
      <c r="G163" s="55">
        <v>1250</v>
      </c>
      <c r="H163" s="56">
        <v>943.56</v>
      </c>
      <c r="I163" s="62" t="s">
        <v>273</v>
      </c>
      <c r="J163" s="56">
        <v>1834</v>
      </c>
      <c r="K163" s="36" t="s">
        <v>150</v>
      </c>
      <c r="L163" s="12"/>
    </row>
    <row r="164" ht="46" customHeight="1" spans="1:12">
      <c r="A164" s="7">
        <v>6</v>
      </c>
      <c r="B164" s="50" t="s">
        <v>265</v>
      </c>
      <c r="C164" s="51" t="s">
        <v>271</v>
      </c>
      <c r="D164" s="9" t="s">
        <v>57</v>
      </c>
      <c r="E164" s="9" t="s">
        <v>274</v>
      </c>
      <c r="F164" s="62" t="s">
        <v>275</v>
      </c>
      <c r="G164" s="55">
        <v>2000</v>
      </c>
      <c r="H164" s="56">
        <v>290.44</v>
      </c>
      <c r="I164" s="62"/>
      <c r="J164" s="56"/>
      <c r="K164" s="36" t="s">
        <v>150</v>
      </c>
      <c r="L164" s="12"/>
    </row>
    <row r="165" ht="60.5" customHeight="1" spans="1:12">
      <c r="A165" s="7">
        <v>7</v>
      </c>
      <c r="B165" s="50" t="s">
        <v>265</v>
      </c>
      <c r="C165" s="51" t="s">
        <v>271</v>
      </c>
      <c r="D165" s="9" t="s">
        <v>40</v>
      </c>
      <c r="E165" s="9" t="s">
        <v>68</v>
      </c>
      <c r="F165" s="62" t="s">
        <v>276</v>
      </c>
      <c r="G165" s="55">
        <v>1000</v>
      </c>
      <c r="H165" s="56">
        <v>600</v>
      </c>
      <c r="I165" s="62"/>
      <c r="J165" s="56"/>
      <c r="K165" s="36" t="s">
        <v>150</v>
      </c>
      <c r="L165" s="12"/>
    </row>
    <row r="166" ht="60.5" customHeight="1" spans="1:12">
      <c r="A166" s="7">
        <v>8</v>
      </c>
      <c r="B166" s="50" t="s">
        <v>265</v>
      </c>
      <c r="C166" s="51" t="s">
        <v>271</v>
      </c>
      <c r="D166" s="9" t="s">
        <v>277</v>
      </c>
      <c r="E166" s="51" t="s">
        <v>278</v>
      </c>
      <c r="F166" s="61" t="s">
        <v>279</v>
      </c>
      <c r="G166" s="55">
        <v>300</v>
      </c>
      <c r="H166" s="56">
        <v>228.67</v>
      </c>
      <c r="I166" s="62" t="s">
        <v>280</v>
      </c>
      <c r="J166" s="56">
        <v>1723.36</v>
      </c>
      <c r="K166" s="36" t="s">
        <v>150</v>
      </c>
      <c r="L166" s="12"/>
    </row>
    <row r="167" ht="60.5" customHeight="1" spans="1:12">
      <c r="A167" s="7">
        <v>9</v>
      </c>
      <c r="B167" s="50" t="s">
        <v>265</v>
      </c>
      <c r="C167" s="51" t="s">
        <v>271</v>
      </c>
      <c r="D167" s="51" t="s">
        <v>19</v>
      </c>
      <c r="E167" s="51" t="s">
        <v>20</v>
      </c>
      <c r="F167" s="62" t="s">
        <v>281</v>
      </c>
      <c r="G167" s="55">
        <v>800</v>
      </c>
      <c r="H167" s="56">
        <v>730.02</v>
      </c>
      <c r="I167" s="62"/>
      <c r="J167" s="56"/>
      <c r="K167" s="36" t="s">
        <v>150</v>
      </c>
      <c r="L167" s="12"/>
    </row>
    <row r="168" ht="60.5" customHeight="1" spans="1:12">
      <c r="A168" s="7">
        <v>10</v>
      </c>
      <c r="B168" s="50" t="s">
        <v>265</v>
      </c>
      <c r="C168" s="51" t="s">
        <v>271</v>
      </c>
      <c r="D168" s="9" t="s">
        <v>19</v>
      </c>
      <c r="E168" s="51" t="s">
        <v>282</v>
      </c>
      <c r="F168" s="61" t="s">
        <v>283</v>
      </c>
      <c r="G168" s="55">
        <v>700</v>
      </c>
      <c r="H168" s="56">
        <v>76.99</v>
      </c>
      <c r="I168" s="62"/>
      <c r="J168" s="56"/>
      <c r="K168" s="36" t="s">
        <v>150</v>
      </c>
      <c r="L168" s="12"/>
    </row>
    <row r="169" ht="60.5" customHeight="1" spans="1:12">
      <c r="A169" s="7">
        <v>11</v>
      </c>
      <c r="B169" s="50" t="s">
        <v>265</v>
      </c>
      <c r="C169" s="51" t="s">
        <v>271</v>
      </c>
      <c r="D169" s="9" t="s">
        <v>57</v>
      </c>
      <c r="E169" s="9" t="s">
        <v>274</v>
      </c>
      <c r="F169" s="62" t="s">
        <v>275</v>
      </c>
      <c r="G169" s="55">
        <v>2000</v>
      </c>
      <c r="H169" s="56">
        <v>378.05</v>
      </c>
      <c r="I169" s="62"/>
      <c r="J169" s="56"/>
      <c r="K169" s="36" t="s">
        <v>150</v>
      </c>
      <c r="L169" s="12"/>
    </row>
    <row r="170" ht="60.5" customHeight="1" spans="1:12">
      <c r="A170" s="7">
        <v>12</v>
      </c>
      <c r="B170" s="50" t="s">
        <v>265</v>
      </c>
      <c r="C170" s="51" t="s">
        <v>271</v>
      </c>
      <c r="D170" s="9" t="s">
        <v>57</v>
      </c>
      <c r="E170" s="9" t="s">
        <v>274</v>
      </c>
      <c r="F170" s="62" t="s">
        <v>284</v>
      </c>
      <c r="G170" s="55">
        <v>1000</v>
      </c>
      <c r="H170" s="56">
        <v>309.63</v>
      </c>
      <c r="I170" s="62"/>
      <c r="J170" s="56"/>
      <c r="K170" s="36" t="s">
        <v>150</v>
      </c>
      <c r="L170" s="12"/>
    </row>
    <row r="171" ht="60.5" customHeight="1" spans="1:12">
      <c r="A171" s="7">
        <v>13</v>
      </c>
      <c r="B171" s="49" t="s">
        <v>265</v>
      </c>
      <c r="C171" s="9" t="s">
        <v>285</v>
      </c>
      <c r="D171" s="9" t="s">
        <v>40</v>
      </c>
      <c r="E171" s="9" t="s">
        <v>41</v>
      </c>
      <c r="F171" s="18" t="s">
        <v>286</v>
      </c>
      <c r="G171" s="19">
        <v>345</v>
      </c>
      <c r="H171" s="19">
        <v>38.54</v>
      </c>
      <c r="I171" s="34" t="s">
        <v>287</v>
      </c>
      <c r="J171" s="54">
        <v>38.54</v>
      </c>
      <c r="K171" s="36" t="s">
        <v>150</v>
      </c>
      <c r="L171" s="9"/>
    </row>
    <row r="172" ht="42.5" customHeight="1" spans="1:12">
      <c r="A172" s="7">
        <v>14</v>
      </c>
      <c r="B172" s="49" t="s">
        <v>265</v>
      </c>
      <c r="C172" s="9" t="s">
        <v>288</v>
      </c>
      <c r="D172" s="9" t="s">
        <v>57</v>
      </c>
      <c r="E172" s="9" t="s">
        <v>58</v>
      </c>
      <c r="F172" s="41" t="s">
        <v>289</v>
      </c>
      <c r="G172" s="19">
        <v>59</v>
      </c>
      <c r="H172" s="19">
        <v>59</v>
      </c>
      <c r="I172" s="20" t="s">
        <v>290</v>
      </c>
      <c r="J172" s="54">
        <v>67.98</v>
      </c>
      <c r="K172" s="36" t="s">
        <v>150</v>
      </c>
      <c r="L172" s="9"/>
    </row>
    <row r="173" ht="44" customHeight="1" spans="1:12">
      <c r="A173" s="7">
        <v>15</v>
      </c>
      <c r="B173" s="49" t="s">
        <v>265</v>
      </c>
      <c r="C173" s="9" t="s">
        <v>288</v>
      </c>
      <c r="D173" s="9" t="s">
        <v>146</v>
      </c>
      <c r="E173" s="9" t="s">
        <v>147</v>
      </c>
      <c r="F173" s="18" t="s">
        <v>291</v>
      </c>
      <c r="G173" s="19">
        <v>58</v>
      </c>
      <c r="H173" s="19">
        <v>4.84</v>
      </c>
      <c r="I173" s="20"/>
      <c r="J173" s="54"/>
      <c r="K173" s="36" t="s">
        <v>150</v>
      </c>
      <c r="L173" s="9"/>
    </row>
    <row r="174" ht="60.5" customHeight="1" spans="1:12">
      <c r="A174" s="7">
        <v>16</v>
      </c>
      <c r="B174" s="49" t="s">
        <v>265</v>
      </c>
      <c r="C174" s="9" t="s">
        <v>288</v>
      </c>
      <c r="D174" s="9" t="s">
        <v>25</v>
      </c>
      <c r="E174" s="9" t="s">
        <v>30</v>
      </c>
      <c r="F174" s="20" t="s">
        <v>292</v>
      </c>
      <c r="G174" s="19">
        <v>95</v>
      </c>
      <c r="H174" s="19">
        <v>4.14</v>
      </c>
      <c r="I174" s="20"/>
      <c r="J174" s="54"/>
      <c r="K174" s="36" t="s">
        <v>150</v>
      </c>
      <c r="L174" s="9"/>
    </row>
    <row r="175" ht="60.5" customHeight="1" spans="1:12">
      <c r="A175" s="7">
        <v>17</v>
      </c>
      <c r="B175" s="49" t="s">
        <v>265</v>
      </c>
      <c r="C175" s="9" t="s">
        <v>293</v>
      </c>
      <c r="D175" s="9" t="s">
        <v>146</v>
      </c>
      <c r="E175" s="9" t="s">
        <v>147</v>
      </c>
      <c r="F175" s="20" t="s">
        <v>294</v>
      </c>
      <c r="G175" s="19">
        <v>1000</v>
      </c>
      <c r="H175" s="19">
        <v>176</v>
      </c>
      <c r="I175" s="20" t="s">
        <v>295</v>
      </c>
      <c r="J175" s="54">
        <v>190.03</v>
      </c>
      <c r="K175" s="9" t="s">
        <v>150</v>
      </c>
      <c r="L175" s="9"/>
    </row>
    <row r="176" ht="60.5" customHeight="1" spans="1:12">
      <c r="A176" s="7">
        <v>18</v>
      </c>
      <c r="B176" s="49" t="s">
        <v>265</v>
      </c>
      <c r="C176" s="9" t="s">
        <v>293</v>
      </c>
      <c r="D176" s="9" t="s">
        <v>25</v>
      </c>
      <c r="E176" s="9" t="s">
        <v>26</v>
      </c>
      <c r="F176" s="20" t="s">
        <v>296</v>
      </c>
      <c r="G176" s="19">
        <v>500</v>
      </c>
      <c r="H176" s="19">
        <v>14.03</v>
      </c>
      <c r="I176" s="20"/>
      <c r="J176" s="54"/>
      <c r="K176" s="9"/>
      <c r="L176" s="9"/>
    </row>
    <row r="177" ht="60.5" customHeight="1" spans="1:12">
      <c r="A177" s="7">
        <v>19</v>
      </c>
      <c r="B177" s="49" t="s">
        <v>265</v>
      </c>
      <c r="C177" s="49" t="s">
        <v>293</v>
      </c>
      <c r="D177" s="9" t="s">
        <v>40</v>
      </c>
      <c r="E177" s="9" t="s">
        <v>102</v>
      </c>
      <c r="F177" s="20" t="s">
        <v>297</v>
      </c>
      <c r="G177" s="19">
        <v>1369</v>
      </c>
      <c r="H177" s="19">
        <v>1369</v>
      </c>
      <c r="I177" s="20" t="s">
        <v>295</v>
      </c>
      <c r="J177" s="54">
        <v>369</v>
      </c>
      <c r="K177" s="36" t="s">
        <v>150</v>
      </c>
      <c r="L177" s="9"/>
    </row>
    <row r="178" ht="60.5" customHeight="1" spans="1:12">
      <c r="A178" s="7"/>
      <c r="B178" s="49"/>
      <c r="C178" s="49"/>
      <c r="D178" s="9"/>
      <c r="E178" s="9"/>
      <c r="F178" s="20"/>
      <c r="G178" s="19"/>
      <c r="H178" s="19"/>
      <c r="I178" s="20" t="s">
        <v>298</v>
      </c>
      <c r="J178" s="54">
        <v>1000</v>
      </c>
      <c r="K178" s="36" t="s">
        <v>150</v>
      </c>
      <c r="L178" s="9"/>
    </row>
    <row r="179" ht="60.5" customHeight="1" spans="1:12">
      <c r="A179" s="10" t="s">
        <v>299</v>
      </c>
      <c r="B179" s="10"/>
      <c r="C179" s="10"/>
      <c r="D179" s="10"/>
      <c r="E179" s="10"/>
      <c r="F179" s="10"/>
      <c r="G179" s="60">
        <f t="shared" ref="G179:J179" si="2">SUM(G180:G185)</f>
        <v>5720</v>
      </c>
      <c r="H179" s="60">
        <f t="shared" si="2"/>
        <v>1313.916995</v>
      </c>
      <c r="I179" s="11"/>
      <c r="J179" s="60">
        <f t="shared" si="2"/>
        <v>1313.916995</v>
      </c>
      <c r="K179" s="11"/>
      <c r="L179" s="11"/>
    </row>
    <row r="180" ht="60.5" customHeight="1" spans="1:12">
      <c r="A180" s="7">
        <v>1</v>
      </c>
      <c r="B180" s="8" t="s">
        <v>300</v>
      </c>
      <c r="C180" s="9" t="s">
        <v>301</v>
      </c>
      <c r="D180" s="9" t="s">
        <v>40</v>
      </c>
      <c r="E180" s="9" t="s">
        <v>41</v>
      </c>
      <c r="F180" s="12" t="s">
        <v>302</v>
      </c>
      <c r="G180" s="16">
        <v>4418</v>
      </c>
      <c r="H180" s="16">
        <v>1054.02</v>
      </c>
      <c r="I180" s="12" t="s">
        <v>303</v>
      </c>
      <c r="J180" s="16">
        <f>H182+H180-J181</f>
        <v>460.86</v>
      </c>
      <c r="K180" s="9" t="s">
        <v>150</v>
      </c>
      <c r="L180" s="7"/>
    </row>
    <row r="181" ht="60.5" customHeight="1" spans="1:12">
      <c r="A181" s="7"/>
      <c r="B181" s="8"/>
      <c r="C181" s="9"/>
      <c r="D181" s="9"/>
      <c r="E181" s="9"/>
      <c r="F181" s="12"/>
      <c r="G181" s="16"/>
      <c r="H181" s="16"/>
      <c r="I181" s="12" t="s">
        <v>304</v>
      </c>
      <c r="J181" s="16">
        <v>600</v>
      </c>
      <c r="K181" s="9"/>
      <c r="L181" s="7"/>
    </row>
    <row r="182" ht="60.5" customHeight="1" spans="1:12">
      <c r="A182" s="7">
        <v>2</v>
      </c>
      <c r="B182" s="8" t="s">
        <v>300</v>
      </c>
      <c r="C182" s="9" t="s">
        <v>301</v>
      </c>
      <c r="D182" s="9" t="s">
        <v>40</v>
      </c>
      <c r="E182" s="9" t="s">
        <v>68</v>
      </c>
      <c r="F182" s="12" t="s">
        <v>305</v>
      </c>
      <c r="G182" s="16">
        <v>312</v>
      </c>
      <c r="H182" s="16">
        <v>6.84</v>
      </c>
      <c r="I182" s="12"/>
      <c r="J182" s="16"/>
      <c r="K182" s="36" t="s">
        <v>150</v>
      </c>
      <c r="L182" s="7"/>
    </row>
    <row r="183" ht="69.5" customHeight="1" spans="1:12">
      <c r="A183" s="7">
        <v>3</v>
      </c>
      <c r="B183" s="7" t="s">
        <v>300</v>
      </c>
      <c r="C183" s="9" t="s">
        <v>306</v>
      </c>
      <c r="D183" s="9" t="s">
        <v>40</v>
      </c>
      <c r="E183" s="9" t="s">
        <v>68</v>
      </c>
      <c r="F183" s="12" t="s">
        <v>307</v>
      </c>
      <c r="G183" s="16">
        <v>500</v>
      </c>
      <c r="H183" s="17">
        <v>190</v>
      </c>
      <c r="I183" s="12" t="s">
        <v>308</v>
      </c>
      <c r="J183" s="17">
        <v>190</v>
      </c>
      <c r="K183" s="36" t="s">
        <v>150</v>
      </c>
      <c r="L183" s="12"/>
    </row>
    <row r="184" ht="76.5" customHeight="1" spans="1:12">
      <c r="A184" s="7">
        <v>4</v>
      </c>
      <c r="B184" s="8" t="s">
        <v>300</v>
      </c>
      <c r="C184" s="9" t="s">
        <v>309</v>
      </c>
      <c r="D184" s="9" t="s">
        <v>25</v>
      </c>
      <c r="E184" s="9" t="s">
        <v>26</v>
      </c>
      <c r="F184" s="12" t="s">
        <v>310</v>
      </c>
      <c r="G184" s="16">
        <v>90</v>
      </c>
      <c r="H184" s="16">
        <v>40.4372</v>
      </c>
      <c r="I184" s="12" t="s">
        <v>311</v>
      </c>
      <c r="J184" s="16">
        <f>H184+H185</f>
        <v>63.056995</v>
      </c>
      <c r="K184" s="36" t="s">
        <v>150</v>
      </c>
      <c r="L184" s="9"/>
    </row>
    <row r="185" ht="60.5" customHeight="1" spans="1:12">
      <c r="A185" s="7">
        <v>5</v>
      </c>
      <c r="B185" s="8" t="s">
        <v>300</v>
      </c>
      <c r="C185" s="9" t="s">
        <v>309</v>
      </c>
      <c r="D185" s="9" t="s">
        <v>25</v>
      </c>
      <c r="E185" s="9" t="s">
        <v>26</v>
      </c>
      <c r="F185" s="12" t="s">
        <v>312</v>
      </c>
      <c r="G185" s="16">
        <v>400</v>
      </c>
      <c r="H185" s="16">
        <v>22.619795</v>
      </c>
      <c r="I185" s="12"/>
      <c r="J185" s="16"/>
      <c r="K185" s="36" t="s">
        <v>150</v>
      </c>
      <c r="L185" s="9"/>
    </row>
    <row r="186" ht="27" customHeight="1" spans="1:12">
      <c r="A186" s="52" t="s">
        <v>313</v>
      </c>
      <c r="B186" s="52"/>
      <c r="C186" s="52"/>
      <c r="D186" s="52"/>
      <c r="E186" s="52"/>
      <c r="F186" s="52"/>
      <c r="G186" s="52">
        <f>SUM(G187:G242)</f>
        <v>44679.5</v>
      </c>
      <c r="H186" s="63">
        <f>SUM(H187:H242)</f>
        <v>20653.656639</v>
      </c>
      <c r="I186" s="52"/>
      <c r="J186" s="63">
        <f>SUM(J187:J242)</f>
        <v>20653.656639</v>
      </c>
      <c r="K186" s="52"/>
      <c r="L186" s="52"/>
    </row>
    <row r="187" ht="47" customHeight="1" spans="1:12">
      <c r="A187" s="53">
        <v>1</v>
      </c>
      <c r="B187" s="53" t="s">
        <v>314</v>
      </c>
      <c r="C187" s="53" t="s">
        <v>315</v>
      </c>
      <c r="D187" s="53" t="s">
        <v>40</v>
      </c>
      <c r="E187" s="53" t="s">
        <v>316</v>
      </c>
      <c r="F187" s="64" t="s">
        <v>317</v>
      </c>
      <c r="G187" s="53">
        <v>2521</v>
      </c>
      <c r="H187" s="53">
        <v>1821</v>
      </c>
      <c r="I187" s="65" t="s">
        <v>318</v>
      </c>
      <c r="J187" s="66">
        <v>200</v>
      </c>
      <c r="K187" s="9" t="s">
        <v>319</v>
      </c>
      <c r="L187" s="31"/>
    </row>
    <row r="188" ht="39.5" customHeight="1" spans="1:12">
      <c r="A188" s="53"/>
      <c r="B188" s="53"/>
      <c r="C188" s="53"/>
      <c r="D188" s="53"/>
      <c r="E188" s="53"/>
      <c r="F188" s="53"/>
      <c r="G188" s="53"/>
      <c r="H188" s="53"/>
      <c r="I188" s="66" t="s">
        <v>320</v>
      </c>
      <c r="J188" s="66">
        <v>100</v>
      </c>
      <c r="K188" s="9"/>
      <c r="L188" s="31"/>
    </row>
    <row r="189" ht="43" customHeight="1" spans="1:12">
      <c r="A189" s="53"/>
      <c r="B189" s="53"/>
      <c r="C189" s="53"/>
      <c r="D189" s="53"/>
      <c r="E189" s="53"/>
      <c r="F189" s="53"/>
      <c r="G189" s="53"/>
      <c r="H189" s="53"/>
      <c r="I189" s="66" t="s">
        <v>321</v>
      </c>
      <c r="J189" s="66">
        <v>192</v>
      </c>
      <c r="K189" s="9"/>
      <c r="L189" s="31"/>
    </row>
    <row r="190" ht="60.5" customHeight="1" spans="1:12">
      <c r="A190" s="53"/>
      <c r="B190" s="53"/>
      <c r="C190" s="53"/>
      <c r="D190" s="53"/>
      <c r="E190" s="53"/>
      <c r="F190" s="53"/>
      <c r="G190" s="53"/>
      <c r="H190" s="53"/>
      <c r="I190" s="66" t="s">
        <v>322</v>
      </c>
      <c r="J190" s="66">
        <v>300</v>
      </c>
      <c r="K190" s="9"/>
      <c r="L190" s="31"/>
    </row>
    <row r="191" ht="60.5" customHeight="1" spans="1:12">
      <c r="A191" s="53"/>
      <c r="B191" s="53"/>
      <c r="C191" s="53"/>
      <c r="D191" s="53"/>
      <c r="E191" s="53"/>
      <c r="F191" s="53"/>
      <c r="G191" s="53"/>
      <c r="H191" s="53"/>
      <c r="I191" s="66" t="s">
        <v>323</v>
      </c>
      <c r="J191" s="66">
        <v>100</v>
      </c>
      <c r="K191" s="9"/>
      <c r="L191" s="31"/>
    </row>
    <row r="192" ht="60.5" customHeight="1" spans="1:12">
      <c r="A192" s="53"/>
      <c r="B192" s="53"/>
      <c r="C192" s="53"/>
      <c r="D192" s="53"/>
      <c r="E192" s="53"/>
      <c r="F192" s="53"/>
      <c r="G192" s="53"/>
      <c r="H192" s="53"/>
      <c r="I192" s="66" t="s">
        <v>324</v>
      </c>
      <c r="J192" s="66">
        <v>700</v>
      </c>
      <c r="K192" s="9"/>
      <c r="L192" s="31"/>
    </row>
    <row r="193" ht="60.5" customHeight="1" spans="1:12">
      <c r="A193" s="53"/>
      <c r="B193" s="53"/>
      <c r="C193" s="53"/>
      <c r="D193" s="53"/>
      <c r="E193" s="53"/>
      <c r="F193" s="53"/>
      <c r="G193" s="53"/>
      <c r="H193" s="53"/>
      <c r="I193" s="66" t="s">
        <v>325</v>
      </c>
      <c r="J193" s="66">
        <v>150</v>
      </c>
      <c r="K193" s="9"/>
      <c r="L193" s="31"/>
    </row>
    <row r="194" ht="60.5" customHeight="1" spans="1:12">
      <c r="A194" s="53"/>
      <c r="B194" s="53"/>
      <c r="C194" s="53"/>
      <c r="D194" s="53"/>
      <c r="E194" s="53"/>
      <c r="F194" s="53"/>
      <c r="G194" s="53"/>
      <c r="H194" s="53"/>
      <c r="I194" s="66" t="s">
        <v>326</v>
      </c>
      <c r="J194" s="66">
        <v>79</v>
      </c>
      <c r="K194" s="9"/>
      <c r="L194" s="31"/>
    </row>
    <row r="195" ht="60.5" customHeight="1" spans="1:12">
      <c r="A195" s="7">
        <v>2</v>
      </c>
      <c r="B195" s="8" t="s">
        <v>314</v>
      </c>
      <c r="C195" s="9" t="s">
        <v>315</v>
      </c>
      <c r="D195" s="9" t="s">
        <v>40</v>
      </c>
      <c r="E195" s="9" t="s">
        <v>102</v>
      </c>
      <c r="F195" s="67" t="s">
        <v>317</v>
      </c>
      <c r="G195" s="68">
        <v>5881</v>
      </c>
      <c r="H195" s="53">
        <v>5831</v>
      </c>
      <c r="I195" s="66" t="s">
        <v>326</v>
      </c>
      <c r="J195" s="66">
        <v>31</v>
      </c>
      <c r="K195" s="9" t="s">
        <v>319</v>
      </c>
      <c r="L195" s="31"/>
    </row>
    <row r="196" ht="60.5" customHeight="1" spans="1:12">
      <c r="A196" s="7"/>
      <c r="B196" s="8"/>
      <c r="C196" s="9"/>
      <c r="D196" s="9"/>
      <c r="E196" s="9"/>
      <c r="F196" s="67"/>
      <c r="G196" s="68"/>
      <c r="H196" s="53"/>
      <c r="I196" s="66" t="s">
        <v>327</v>
      </c>
      <c r="J196" s="66">
        <v>800</v>
      </c>
      <c r="K196" s="9"/>
      <c r="L196" s="36"/>
    </row>
    <row r="197" ht="60.5" customHeight="1" spans="1:12">
      <c r="A197" s="7"/>
      <c r="B197" s="8"/>
      <c r="C197" s="9"/>
      <c r="D197" s="9"/>
      <c r="E197" s="9"/>
      <c r="F197" s="67"/>
      <c r="G197" s="68"/>
      <c r="H197" s="53"/>
      <c r="I197" s="66" t="s">
        <v>328</v>
      </c>
      <c r="J197" s="66">
        <v>2000</v>
      </c>
      <c r="K197" s="9"/>
      <c r="L197" s="36"/>
    </row>
    <row r="198" ht="60.5" customHeight="1" spans="1:12">
      <c r="A198" s="7"/>
      <c r="B198" s="8"/>
      <c r="C198" s="9"/>
      <c r="D198" s="9"/>
      <c r="E198" s="9"/>
      <c r="F198" s="67"/>
      <c r="G198" s="68"/>
      <c r="H198" s="53"/>
      <c r="I198" s="66" t="s">
        <v>329</v>
      </c>
      <c r="J198" s="66">
        <v>500</v>
      </c>
      <c r="K198" s="9"/>
      <c r="L198" s="36"/>
    </row>
    <row r="199" ht="60.5" customHeight="1" spans="1:12">
      <c r="A199" s="7"/>
      <c r="B199" s="8"/>
      <c r="C199" s="9"/>
      <c r="D199" s="9"/>
      <c r="E199" s="9"/>
      <c r="F199" s="67"/>
      <c r="G199" s="68"/>
      <c r="H199" s="53"/>
      <c r="I199" s="66" t="s">
        <v>330</v>
      </c>
      <c r="J199" s="66">
        <v>500</v>
      </c>
      <c r="K199" s="9"/>
      <c r="L199" s="36"/>
    </row>
    <row r="200" ht="60.5" customHeight="1" spans="1:12">
      <c r="A200" s="7"/>
      <c r="B200" s="8"/>
      <c r="C200" s="9"/>
      <c r="D200" s="9"/>
      <c r="E200" s="9"/>
      <c r="F200" s="67"/>
      <c r="G200" s="68"/>
      <c r="H200" s="53"/>
      <c r="I200" s="66" t="s">
        <v>331</v>
      </c>
      <c r="J200" s="66">
        <v>1000</v>
      </c>
      <c r="K200" s="9"/>
      <c r="L200" s="36"/>
    </row>
    <row r="201" ht="60.5" customHeight="1" spans="1:12">
      <c r="A201" s="7"/>
      <c r="B201" s="8"/>
      <c r="C201" s="9"/>
      <c r="D201" s="9"/>
      <c r="E201" s="9"/>
      <c r="F201" s="67"/>
      <c r="G201" s="68"/>
      <c r="H201" s="53"/>
      <c r="I201" s="66" t="s">
        <v>332</v>
      </c>
      <c r="J201" s="66">
        <v>1000</v>
      </c>
      <c r="K201" s="9"/>
      <c r="L201" s="36"/>
    </row>
    <row r="202" ht="60.5" customHeight="1" spans="1:12">
      <c r="A202" s="7">
        <v>2</v>
      </c>
      <c r="B202" s="8" t="s">
        <v>314</v>
      </c>
      <c r="C202" s="9" t="s">
        <v>315</v>
      </c>
      <c r="D202" s="9" t="s">
        <v>40</v>
      </c>
      <c r="E202" s="9" t="s">
        <v>102</v>
      </c>
      <c r="F202" s="67" t="s">
        <v>317</v>
      </c>
      <c r="G202" s="68">
        <v>2500</v>
      </c>
      <c r="H202" s="53">
        <v>2500</v>
      </c>
      <c r="I202" s="66" t="s">
        <v>333</v>
      </c>
      <c r="J202" s="66">
        <v>700</v>
      </c>
      <c r="K202" s="9" t="s">
        <v>319</v>
      </c>
      <c r="L202" s="36"/>
    </row>
    <row r="203" ht="49" customHeight="1" spans="1:12">
      <c r="A203" s="7"/>
      <c r="B203" s="8"/>
      <c r="C203" s="9"/>
      <c r="D203" s="9"/>
      <c r="E203" s="9"/>
      <c r="F203" s="67"/>
      <c r="G203" s="68"/>
      <c r="H203" s="53"/>
      <c r="I203" s="66" t="s">
        <v>334</v>
      </c>
      <c r="J203" s="66">
        <v>200</v>
      </c>
      <c r="K203" s="9"/>
      <c r="L203" s="36"/>
    </row>
    <row r="204" ht="78" customHeight="1" spans="1:12">
      <c r="A204" s="7"/>
      <c r="B204" s="8"/>
      <c r="C204" s="9"/>
      <c r="D204" s="9"/>
      <c r="E204" s="9"/>
      <c r="F204" s="67"/>
      <c r="G204" s="68"/>
      <c r="H204" s="53"/>
      <c r="I204" s="66" t="s">
        <v>335</v>
      </c>
      <c r="J204" s="66">
        <v>490</v>
      </c>
      <c r="K204" s="9"/>
      <c r="L204" s="36"/>
    </row>
    <row r="205" ht="60.5" customHeight="1" spans="1:12">
      <c r="A205" s="7"/>
      <c r="B205" s="8"/>
      <c r="C205" s="9"/>
      <c r="D205" s="9"/>
      <c r="E205" s="9"/>
      <c r="F205" s="67"/>
      <c r="G205" s="68"/>
      <c r="H205" s="53"/>
      <c r="I205" s="66" t="s">
        <v>336</v>
      </c>
      <c r="J205" s="66">
        <v>140</v>
      </c>
      <c r="K205" s="9"/>
      <c r="L205" s="36"/>
    </row>
    <row r="206" ht="60.5" customHeight="1" spans="1:12">
      <c r="A206" s="7"/>
      <c r="B206" s="8"/>
      <c r="C206" s="9"/>
      <c r="D206" s="9"/>
      <c r="E206" s="9"/>
      <c r="F206" s="67"/>
      <c r="G206" s="68"/>
      <c r="H206" s="53"/>
      <c r="I206" s="66" t="s">
        <v>337</v>
      </c>
      <c r="J206" s="66">
        <v>300</v>
      </c>
      <c r="K206" s="9"/>
      <c r="L206" s="36"/>
    </row>
    <row r="207" ht="88" customHeight="1" spans="1:12">
      <c r="A207" s="7"/>
      <c r="B207" s="8"/>
      <c r="C207" s="9"/>
      <c r="D207" s="9"/>
      <c r="E207" s="9"/>
      <c r="F207" s="67"/>
      <c r="G207" s="68"/>
      <c r="H207" s="53"/>
      <c r="I207" s="66" t="s">
        <v>338</v>
      </c>
      <c r="J207" s="66">
        <v>170</v>
      </c>
      <c r="K207" s="9"/>
      <c r="L207" s="36"/>
    </row>
    <row r="208" ht="60.5" customHeight="1" spans="1:12">
      <c r="A208" s="7"/>
      <c r="B208" s="8"/>
      <c r="C208" s="9"/>
      <c r="D208" s="9"/>
      <c r="E208" s="9"/>
      <c r="F208" s="67"/>
      <c r="G208" s="68"/>
      <c r="H208" s="53"/>
      <c r="I208" s="66" t="s">
        <v>339</v>
      </c>
      <c r="J208" s="66">
        <v>500</v>
      </c>
      <c r="K208" s="9"/>
      <c r="L208" s="36"/>
    </row>
    <row r="209" ht="75.5" customHeight="1" spans="1:12">
      <c r="A209" s="7">
        <v>3</v>
      </c>
      <c r="B209" s="7" t="s">
        <v>314</v>
      </c>
      <c r="C209" s="9" t="s">
        <v>340</v>
      </c>
      <c r="D209" s="9" t="s">
        <v>25</v>
      </c>
      <c r="E209" s="9" t="s">
        <v>26</v>
      </c>
      <c r="F209" s="66" t="s">
        <v>341</v>
      </c>
      <c r="G209" s="69">
        <v>50</v>
      </c>
      <c r="H209" s="69">
        <v>50</v>
      </c>
      <c r="I209" s="66" t="s">
        <v>342</v>
      </c>
      <c r="J209" s="69">
        <v>50</v>
      </c>
      <c r="K209" s="9" t="s">
        <v>343</v>
      </c>
      <c r="L209" s="39"/>
    </row>
    <row r="210" ht="75.5" customHeight="1" spans="1:12">
      <c r="A210" s="7">
        <v>4</v>
      </c>
      <c r="B210" s="7" t="s">
        <v>314</v>
      </c>
      <c r="C210" s="9" t="s">
        <v>340</v>
      </c>
      <c r="D210" s="9" t="s">
        <v>25</v>
      </c>
      <c r="E210" s="9" t="s">
        <v>26</v>
      </c>
      <c r="F210" s="66" t="s">
        <v>344</v>
      </c>
      <c r="G210" s="69">
        <v>50</v>
      </c>
      <c r="H210" s="69">
        <v>50</v>
      </c>
      <c r="I210" s="66" t="s">
        <v>342</v>
      </c>
      <c r="J210" s="69">
        <v>50</v>
      </c>
      <c r="K210" s="9" t="s">
        <v>343</v>
      </c>
      <c r="L210" s="39"/>
    </row>
    <row r="211" ht="75.5" customHeight="1" spans="1:12">
      <c r="A211" s="7">
        <v>5</v>
      </c>
      <c r="B211" s="7" t="s">
        <v>314</v>
      </c>
      <c r="C211" s="9" t="s">
        <v>340</v>
      </c>
      <c r="D211" s="9" t="s">
        <v>25</v>
      </c>
      <c r="E211" s="9" t="s">
        <v>26</v>
      </c>
      <c r="F211" s="18" t="s">
        <v>345</v>
      </c>
      <c r="G211" s="70">
        <v>100</v>
      </c>
      <c r="H211" s="70">
        <v>100</v>
      </c>
      <c r="I211" s="66" t="s">
        <v>342</v>
      </c>
      <c r="J211" s="70">
        <v>100</v>
      </c>
      <c r="K211" s="9" t="s">
        <v>343</v>
      </c>
      <c r="L211" s="39"/>
    </row>
    <row r="212" ht="75.5" customHeight="1" spans="1:12">
      <c r="A212" s="7">
        <v>6</v>
      </c>
      <c r="B212" s="7" t="s">
        <v>314</v>
      </c>
      <c r="C212" s="9" t="s">
        <v>346</v>
      </c>
      <c r="D212" s="9" t="s">
        <v>40</v>
      </c>
      <c r="E212" s="9" t="s">
        <v>102</v>
      </c>
      <c r="F212" s="66" t="s">
        <v>347</v>
      </c>
      <c r="G212" s="68">
        <v>1471</v>
      </c>
      <c r="H212" s="71">
        <v>180.287</v>
      </c>
      <c r="I212" s="66" t="s">
        <v>348</v>
      </c>
      <c r="J212" s="71">
        <v>180.287</v>
      </c>
      <c r="K212" s="36" t="s">
        <v>150</v>
      </c>
      <c r="L212" s="31"/>
    </row>
    <row r="213" ht="75.5" customHeight="1" spans="1:12">
      <c r="A213" s="7">
        <v>7</v>
      </c>
      <c r="B213" s="7" t="s">
        <v>314</v>
      </c>
      <c r="C213" s="9" t="s">
        <v>346</v>
      </c>
      <c r="D213" s="9" t="s">
        <v>25</v>
      </c>
      <c r="E213" s="9" t="s">
        <v>26</v>
      </c>
      <c r="F213" s="66" t="s">
        <v>349</v>
      </c>
      <c r="G213" s="68">
        <v>1500</v>
      </c>
      <c r="H213" s="53">
        <v>1300</v>
      </c>
      <c r="I213" s="66" t="s">
        <v>350</v>
      </c>
      <c r="J213" s="53">
        <v>1300</v>
      </c>
      <c r="K213" s="36" t="s">
        <v>150</v>
      </c>
      <c r="L213" s="31"/>
    </row>
    <row r="214" ht="75.5" customHeight="1" spans="1:12">
      <c r="A214" s="7">
        <v>8</v>
      </c>
      <c r="B214" s="8" t="s">
        <v>314</v>
      </c>
      <c r="C214" s="9" t="s">
        <v>351</v>
      </c>
      <c r="D214" s="9" t="s">
        <v>40</v>
      </c>
      <c r="E214" s="72" t="s">
        <v>102</v>
      </c>
      <c r="F214" s="66" t="s">
        <v>352</v>
      </c>
      <c r="G214" s="68">
        <v>2448</v>
      </c>
      <c r="H214" s="16">
        <v>183.74</v>
      </c>
      <c r="I214" s="66" t="s">
        <v>353</v>
      </c>
      <c r="J214" s="16">
        <v>183.74</v>
      </c>
      <c r="K214" s="36" t="s">
        <v>150</v>
      </c>
      <c r="L214" s="31"/>
    </row>
    <row r="215" ht="115.5" customHeight="1" spans="1:12">
      <c r="A215" s="7">
        <v>9</v>
      </c>
      <c r="B215" s="8" t="s">
        <v>314</v>
      </c>
      <c r="C215" s="8" t="s">
        <v>351</v>
      </c>
      <c r="D215" s="8" t="s">
        <v>40</v>
      </c>
      <c r="E215" s="8" t="s">
        <v>68</v>
      </c>
      <c r="F215" s="8" t="s">
        <v>354</v>
      </c>
      <c r="G215" s="8">
        <v>1677</v>
      </c>
      <c r="H215" s="8">
        <v>185</v>
      </c>
      <c r="I215" s="8" t="s">
        <v>355</v>
      </c>
      <c r="J215" s="8">
        <v>185</v>
      </c>
      <c r="K215" s="8" t="s">
        <v>356</v>
      </c>
      <c r="L215" s="31"/>
    </row>
    <row r="216" ht="83" customHeight="1" spans="1:12">
      <c r="A216" s="7">
        <v>10</v>
      </c>
      <c r="B216" s="7" t="s">
        <v>314</v>
      </c>
      <c r="C216" s="9" t="s">
        <v>357</v>
      </c>
      <c r="D216" s="9" t="s">
        <v>40</v>
      </c>
      <c r="E216" s="9" t="s">
        <v>102</v>
      </c>
      <c r="F216" s="66" t="s">
        <v>358</v>
      </c>
      <c r="G216" s="68">
        <v>2559</v>
      </c>
      <c r="H216" s="53">
        <v>2559</v>
      </c>
      <c r="I216" s="66" t="s">
        <v>359</v>
      </c>
      <c r="J216" s="53">
        <v>2559</v>
      </c>
      <c r="K216" s="8" t="s">
        <v>356</v>
      </c>
      <c r="L216" s="31"/>
    </row>
    <row r="217" ht="69.5" customHeight="1" spans="1:12">
      <c r="A217" s="7">
        <v>11</v>
      </c>
      <c r="B217" s="8" t="s">
        <v>314</v>
      </c>
      <c r="C217" s="9" t="s">
        <v>360</v>
      </c>
      <c r="D217" s="9" t="s">
        <v>57</v>
      </c>
      <c r="E217" s="67" t="s">
        <v>58</v>
      </c>
      <c r="F217" s="66" t="s">
        <v>361</v>
      </c>
      <c r="G217" s="68">
        <v>500</v>
      </c>
      <c r="H217" s="73">
        <v>22.4512</v>
      </c>
      <c r="I217" s="66" t="s">
        <v>362</v>
      </c>
      <c r="J217" s="73">
        <v>22.4512</v>
      </c>
      <c r="K217" s="9" t="s">
        <v>363</v>
      </c>
      <c r="L217" s="31"/>
    </row>
    <row r="218" ht="60.5" customHeight="1" spans="1:12">
      <c r="A218" s="7">
        <v>12</v>
      </c>
      <c r="B218" s="8" t="s">
        <v>314</v>
      </c>
      <c r="C218" s="9" t="s">
        <v>360</v>
      </c>
      <c r="D218" s="9" t="s">
        <v>146</v>
      </c>
      <c r="E218" s="67" t="s">
        <v>147</v>
      </c>
      <c r="F218" s="66" t="s">
        <v>364</v>
      </c>
      <c r="G218" s="68">
        <v>700</v>
      </c>
      <c r="H218" s="73">
        <v>11.6491</v>
      </c>
      <c r="I218" s="66" t="s">
        <v>362</v>
      </c>
      <c r="J218" s="73">
        <v>11.6491</v>
      </c>
      <c r="K218" s="9" t="s">
        <v>363</v>
      </c>
      <c r="L218" s="31"/>
    </row>
    <row r="219" ht="60.5" customHeight="1" spans="1:12">
      <c r="A219" s="7">
        <v>13</v>
      </c>
      <c r="B219" s="8" t="s">
        <v>314</v>
      </c>
      <c r="C219" s="9" t="s">
        <v>365</v>
      </c>
      <c r="D219" s="9" t="s">
        <v>146</v>
      </c>
      <c r="E219" s="9" t="s">
        <v>147</v>
      </c>
      <c r="F219" s="66" t="s">
        <v>366</v>
      </c>
      <c r="G219" s="15">
        <v>682.5</v>
      </c>
      <c r="H219" s="16">
        <v>0.5078</v>
      </c>
      <c r="I219" s="66" t="s">
        <v>367</v>
      </c>
      <c r="J219" s="16">
        <v>6.6815</v>
      </c>
      <c r="K219" s="9" t="s">
        <v>150</v>
      </c>
      <c r="L219" s="31"/>
    </row>
    <row r="220" ht="60.5" customHeight="1" spans="1:12">
      <c r="A220" s="7">
        <v>14</v>
      </c>
      <c r="B220" s="8" t="s">
        <v>314</v>
      </c>
      <c r="C220" s="9" t="s">
        <v>365</v>
      </c>
      <c r="D220" s="9" t="s">
        <v>146</v>
      </c>
      <c r="E220" s="9" t="s">
        <v>147</v>
      </c>
      <c r="F220" s="66" t="s">
        <v>368</v>
      </c>
      <c r="G220" s="15">
        <v>428</v>
      </c>
      <c r="H220" s="16">
        <v>6.1737</v>
      </c>
      <c r="I220" s="66"/>
      <c r="J220" s="16"/>
      <c r="K220" s="9"/>
      <c r="L220" s="31"/>
    </row>
    <row r="221" ht="60.5" customHeight="1" spans="1:12">
      <c r="A221" s="7">
        <v>15</v>
      </c>
      <c r="B221" s="8" t="s">
        <v>314</v>
      </c>
      <c r="C221" s="9" t="s">
        <v>365</v>
      </c>
      <c r="D221" s="9" t="s">
        <v>25</v>
      </c>
      <c r="E221" s="9" t="s">
        <v>26</v>
      </c>
      <c r="F221" s="66" t="s">
        <v>369</v>
      </c>
      <c r="G221" s="15">
        <v>588</v>
      </c>
      <c r="H221" s="17">
        <v>33</v>
      </c>
      <c r="I221" s="66" t="s">
        <v>370</v>
      </c>
      <c r="J221" s="17">
        <v>33</v>
      </c>
      <c r="K221" s="36" t="s">
        <v>150</v>
      </c>
      <c r="L221" s="31"/>
    </row>
    <row r="222" ht="60.5" customHeight="1" spans="1:12">
      <c r="A222" s="7">
        <v>16</v>
      </c>
      <c r="B222" s="7" t="s">
        <v>314</v>
      </c>
      <c r="C222" s="9" t="s">
        <v>371</v>
      </c>
      <c r="D222" s="9" t="s">
        <v>25</v>
      </c>
      <c r="E222" s="9" t="s">
        <v>26</v>
      </c>
      <c r="F222" s="66" t="s">
        <v>372</v>
      </c>
      <c r="G222" s="68">
        <v>434</v>
      </c>
      <c r="H222" s="16">
        <v>40.75</v>
      </c>
      <c r="I222" s="66" t="s">
        <v>373</v>
      </c>
      <c r="J222" s="16">
        <v>40.75</v>
      </c>
      <c r="K222" s="36" t="s">
        <v>150</v>
      </c>
      <c r="L222" s="31"/>
    </row>
    <row r="223" ht="60.5" customHeight="1" spans="1:12">
      <c r="A223" s="7">
        <v>17</v>
      </c>
      <c r="B223" s="7" t="s">
        <v>314</v>
      </c>
      <c r="C223" s="9" t="s">
        <v>371</v>
      </c>
      <c r="D223" s="9" t="s">
        <v>40</v>
      </c>
      <c r="E223" s="9" t="s">
        <v>41</v>
      </c>
      <c r="F223" s="66" t="s">
        <v>372</v>
      </c>
      <c r="G223" s="68">
        <v>300</v>
      </c>
      <c r="H223" s="16">
        <v>93.49</v>
      </c>
      <c r="I223" s="66" t="s">
        <v>374</v>
      </c>
      <c r="J223" s="16">
        <v>93.49</v>
      </c>
      <c r="K223" s="36" t="s">
        <v>150</v>
      </c>
      <c r="L223" s="31"/>
    </row>
    <row r="224" ht="60.5" customHeight="1" spans="1:12">
      <c r="A224" s="7">
        <v>18</v>
      </c>
      <c r="B224" s="7" t="s">
        <v>314</v>
      </c>
      <c r="C224" s="9" t="s">
        <v>371</v>
      </c>
      <c r="D224" s="9" t="s">
        <v>40</v>
      </c>
      <c r="E224" s="9" t="s">
        <v>68</v>
      </c>
      <c r="F224" s="66" t="s">
        <v>375</v>
      </c>
      <c r="G224" s="68">
        <v>2130</v>
      </c>
      <c r="H224" s="74">
        <v>150</v>
      </c>
      <c r="I224" s="66" t="s">
        <v>376</v>
      </c>
      <c r="J224" s="74">
        <v>150</v>
      </c>
      <c r="K224" s="36" t="s">
        <v>150</v>
      </c>
      <c r="L224" s="31"/>
    </row>
    <row r="225" ht="82" customHeight="1" spans="1:12">
      <c r="A225" s="7">
        <v>19</v>
      </c>
      <c r="B225" s="8" t="s">
        <v>314</v>
      </c>
      <c r="C225" s="9" t="s">
        <v>377</v>
      </c>
      <c r="D225" s="9" t="s">
        <v>146</v>
      </c>
      <c r="E225" s="9" t="s">
        <v>147</v>
      </c>
      <c r="F225" s="66" t="s">
        <v>378</v>
      </c>
      <c r="G225" s="68">
        <v>2000</v>
      </c>
      <c r="H225" s="53">
        <v>1055</v>
      </c>
      <c r="I225" s="66" t="s">
        <v>379</v>
      </c>
      <c r="J225" s="53">
        <v>1100</v>
      </c>
      <c r="K225" s="9" t="s">
        <v>150</v>
      </c>
      <c r="L225" s="7"/>
    </row>
    <row r="226" ht="23" customHeight="1" spans="1:12">
      <c r="A226" s="7">
        <v>20</v>
      </c>
      <c r="B226" s="8" t="s">
        <v>314</v>
      </c>
      <c r="C226" s="9" t="s">
        <v>377</v>
      </c>
      <c r="D226" s="9" t="s">
        <v>146</v>
      </c>
      <c r="E226" s="9" t="s">
        <v>147</v>
      </c>
      <c r="F226" s="66" t="s">
        <v>380</v>
      </c>
      <c r="G226" s="68">
        <v>2200</v>
      </c>
      <c r="H226" s="53">
        <v>266</v>
      </c>
      <c r="I226" s="66"/>
      <c r="J226" s="53"/>
      <c r="K226" s="9"/>
      <c r="L226" s="7"/>
    </row>
    <row r="227" ht="44" customHeight="1" spans="1:12">
      <c r="A227" s="7"/>
      <c r="B227" s="8"/>
      <c r="C227" s="9"/>
      <c r="D227" s="9"/>
      <c r="E227" s="9"/>
      <c r="F227" s="66"/>
      <c r="G227" s="68"/>
      <c r="H227" s="53"/>
      <c r="I227" s="66" t="s">
        <v>381</v>
      </c>
      <c r="J227" s="74">
        <v>267</v>
      </c>
      <c r="K227" s="9" t="s">
        <v>150</v>
      </c>
      <c r="L227" s="66"/>
    </row>
    <row r="228" ht="60.5" customHeight="1" spans="1:12">
      <c r="A228" s="7">
        <v>21</v>
      </c>
      <c r="B228" s="8" t="s">
        <v>314</v>
      </c>
      <c r="C228" s="9" t="s">
        <v>377</v>
      </c>
      <c r="D228" s="9" t="s">
        <v>146</v>
      </c>
      <c r="E228" s="9" t="s">
        <v>147</v>
      </c>
      <c r="F228" s="66" t="s">
        <v>382</v>
      </c>
      <c r="G228" s="68">
        <v>1100</v>
      </c>
      <c r="H228" s="74">
        <v>46</v>
      </c>
      <c r="I228" s="66"/>
      <c r="J228" s="74"/>
      <c r="K228" s="9"/>
      <c r="L228" s="66"/>
    </row>
    <row r="229" ht="60.5" customHeight="1" spans="1:12">
      <c r="A229" s="7">
        <v>22</v>
      </c>
      <c r="B229" s="50" t="s">
        <v>314</v>
      </c>
      <c r="C229" s="9" t="s">
        <v>18</v>
      </c>
      <c r="D229" s="51" t="s">
        <v>57</v>
      </c>
      <c r="E229" s="75" t="s">
        <v>58</v>
      </c>
      <c r="F229" s="76" t="s">
        <v>383</v>
      </c>
      <c r="G229" s="51">
        <v>2941</v>
      </c>
      <c r="H229" s="77">
        <v>1941</v>
      </c>
      <c r="I229" s="76" t="s">
        <v>384</v>
      </c>
      <c r="J229" s="77">
        <v>1941</v>
      </c>
      <c r="K229" s="36" t="s">
        <v>150</v>
      </c>
      <c r="L229" s="83"/>
    </row>
    <row r="230" ht="83" customHeight="1" spans="1:12">
      <c r="A230" s="7">
        <v>23</v>
      </c>
      <c r="B230" s="50" t="s">
        <v>314</v>
      </c>
      <c r="C230" s="9" t="s">
        <v>18</v>
      </c>
      <c r="D230" s="51" t="s">
        <v>146</v>
      </c>
      <c r="E230" s="75" t="s">
        <v>147</v>
      </c>
      <c r="F230" s="66" t="s">
        <v>385</v>
      </c>
      <c r="G230" s="68">
        <v>2500</v>
      </c>
      <c r="H230" s="77">
        <v>209</v>
      </c>
      <c r="I230" s="76" t="s">
        <v>384</v>
      </c>
      <c r="J230" s="77">
        <v>209</v>
      </c>
      <c r="K230" s="36" t="s">
        <v>150</v>
      </c>
      <c r="L230" s="83"/>
    </row>
    <row r="231" ht="67" customHeight="1" spans="1:12">
      <c r="A231" s="7">
        <v>24</v>
      </c>
      <c r="B231" s="50" t="s">
        <v>314</v>
      </c>
      <c r="C231" s="9" t="s">
        <v>18</v>
      </c>
      <c r="D231" s="51" t="s">
        <v>146</v>
      </c>
      <c r="E231" s="75" t="s">
        <v>147</v>
      </c>
      <c r="F231" s="66" t="s">
        <v>385</v>
      </c>
      <c r="G231" s="68">
        <v>2500</v>
      </c>
      <c r="H231" s="77">
        <v>191</v>
      </c>
      <c r="I231" s="68" t="s">
        <v>386</v>
      </c>
      <c r="J231" s="77">
        <v>191</v>
      </c>
      <c r="K231" s="36" t="s">
        <v>150</v>
      </c>
      <c r="L231" s="83"/>
    </row>
    <row r="232" ht="60.5" customHeight="1" spans="1:12">
      <c r="A232" s="7">
        <v>25</v>
      </c>
      <c r="B232" s="8" t="s">
        <v>314</v>
      </c>
      <c r="C232" s="9" t="s">
        <v>18</v>
      </c>
      <c r="D232" s="9" t="s">
        <v>40</v>
      </c>
      <c r="E232" s="67" t="s">
        <v>41</v>
      </c>
      <c r="F232" s="67" t="s">
        <v>387</v>
      </c>
      <c r="G232" s="68">
        <v>3500</v>
      </c>
      <c r="H232" s="53">
        <v>1800</v>
      </c>
      <c r="I232" s="67" t="s">
        <v>388</v>
      </c>
      <c r="J232" s="53">
        <v>780</v>
      </c>
      <c r="K232" s="9" t="s">
        <v>150</v>
      </c>
      <c r="L232" s="7"/>
    </row>
    <row r="233" ht="60.5" customHeight="1" spans="1:12">
      <c r="A233" s="7"/>
      <c r="B233" s="8"/>
      <c r="C233" s="9"/>
      <c r="D233" s="9"/>
      <c r="E233" s="67"/>
      <c r="F233" s="67"/>
      <c r="G233" s="68"/>
      <c r="H233" s="53"/>
      <c r="I233" s="67" t="s">
        <v>389</v>
      </c>
      <c r="J233" s="53">
        <v>100</v>
      </c>
      <c r="K233" s="9"/>
      <c r="L233" s="7"/>
    </row>
    <row r="234" ht="60.5" customHeight="1" spans="1:12">
      <c r="A234" s="7"/>
      <c r="B234" s="8"/>
      <c r="C234" s="9"/>
      <c r="D234" s="9"/>
      <c r="E234" s="67"/>
      <c r="F234" s="67"/>
      <c r="G234" s="68"/>
      <c r="H234" s="53"/>
      <c r="I234" s="67" t="s">
        <v>390</v>
      </c>
      <c r="J234" s="53">
        <v>230</v>
      </c>
      <c r="K234" s="9"/>
      <c r="L234" s="7"/>
    </row>
    <row r="235" ht="60.5" customHeight="1" spans="1:12">
      <c r="A235" s="7"/>
      <c r="B235" s="8"/>
      <c r="C235" s="9"/>
      <c r="D235" s="9"/>
      <c r="E235" s="67"/>
      <c r="F235" s="67"/>
      <c r="G235" s="68"/>
      <c r="H235" s="53"/>
      <c r="I235" s="67" t="s">
        <v>391</v>
      </c>
      <c r="J235" s="53">
        <v>690</v>
      </c>
      <c r="K235" s="9"/>
      <c r="L235" s="7"/>
    </row>
    <row r="236" ht="73" customHeight="1" spans="1:12">
      <c r="A236" s="7">
        <v>26</v>
      </c>
      <c r="B236" s="8" t="s">
        <v>314</v>
      </c>
      <c r="C236" s="9" t="s">
        <v>18</v>
      </c>
      <c r="D236" s="9" t="s">
        <v>40</v>
      </c>
      <c r="E236" s="67" t="s">
        <v>41</v>
      </c>
      <c r="F236" s="66" t="s">
        <v>392</v>
      </c>
      <c r="G236" s="68">
        <v>260</v>
      </c>
      <c r="H236" s="16">
        <v>1.06</v>
      </c>
      <c r="I236" s="67" t="s">
        <v>391</v>
      </c>
      <c r="J236" s="84">
        <f>717.607839-J235</f>
        <v>27.607839</v>
      </c>
      <c r="K236" s="36" t="s">
        <v>150</v>
      </c>
      <c r="L236" s="8"/>
    </row>
    <row r="237" ht="48" customHeight="1" spans="1:12">
      <c r="A237" s="7">
        <v>27</v>
      </c>
      <c r="B237" s="8" t="s">
        <v>314</v>
      </c>
      <c r="C237" s="9" t="s">
        <v>18</v>
      </c>
      <c r="D237" s="9" t="s">
        <v>146</v>
      </c>
      <c r="E237" s="67" t="s">
        <v>147</v>
      </c>
      <c r="F237" s="67" t="s">
        <v>393</v>
      </c>
      <c r="G237" s="68">
        <v>240</v>
      </c>
      <c r="H237" s="73">
        <v>1.9313</v>
      </c>
      <c r="I237" s="67"/>
      <c r="J237" s="84"/>
      <c r="K237" s="36" t="s">
        <v>150</v>
      </c>
      <c r="L237" s="7"/>
    </row>
    <row r="238" ht="60.5" customHeight="1" spans="1:12">
      <c r="A238" s="7">
        <v>28</v>
      </c>
      <c r="B238" s="8" t="s">
        <v>314</v>
      </c>
      <c r="C238" s="9" t="s">
        <v>18</v>
      </c>
      <c r="D238" s="9" t="s">
        <v>25</v>
      </c>
      <c r="E238" s="66" t="s">
        <v>30</v>
      </c>
      <c r="F238" s="66" t="s">
        <v>394</v>
      </c>
      <c r="G238" s="68">
        <v>136</v>
      </c>
      <c r="H238" s="78">
        <v>5.4861</v>
      </c>
      <c r="I238" s="67"/>
      <c r="J238" s="84"/>
      <c r="K238" s="36" t="s">
        <v>150</v>
      </c>
      <c r="L238" s="7"/>
    </row>
    <row r="239" ht="60.5" customHeight="1" spans="1:12">
      <c r="A239" s="7">
        <v>29</v>
      </c>
      <c r="B239" s="8" t="s">
        <v>314</v>
      </c>
      <c r="C239" s="9" t="s">
        <v>18</v>
      </c>
      <c r="D239" s="9" t="s">
        <v>57</v>
      </c>
      <c r="E239" s="67" t="s">
        <v>58</v>
      </c>
      <c r="F239" s="66" t="s">
        <v>395</v>
      </c>
      <c r="G239" s="68">
        <v>120</v>
      </c>
      <c r="H239" s="79">
        <v>0.851239</v>
      </c>
      <c r="I239" s="67"/>
      <c r="J239" s="84"/>
      <c r="K239" s="36" t="s">
        <v>150</v>
      </c>
      <c r="L239" s="7"/>
    </row>
    <row r="240" ht="50.5" customHeight="1" spans="1:12">
      <c r="A240" s="7">
        <v>30</v>
      </c>
      <c r="B240" s="8" t="s">
        <v>314</v>
      </c>
      <c r="C240" s="9" t="s">
        <v>18</v>
      </c>
      <c r="D240" s="9" t="s">
        <v>25</v>
      </c>
      <c r="E240" s="12" t="s">
        <v>30</v>
      </c>
      <c r="F240" s="66" t="s">
        <v>396</v>
      </c>
      <c r="G240" s="68">
        <v>23</v>
      </c>
      <c r="H240" s="73">
        <v>7.4866</v>
      </c>
      <c r="I240" s="67"/>
      <c r="J240" s="84"/>
      <c r="K240" s="36" t="s">
        <v>150</v>
      </c>
      <c r="L240" s="66"/>
    </row>
    <row r="241" ht="77" customHeight="1" spans="1:12">
      <c r="A241" s="7">
        <v>31</v>
      </c>
      <c r="B241" s="8" t="s">
        <v>314</v>
      </c>
      <c r="C241" s="9" t="s">
        <v>18</v>
      </c>
      <c r="D241" s="9" t="s">
        <v>146</v>
      </c>
      <c r="E241" s="72" t="s">
        <v>147</v>
      </c>
      <c r="F241" s="66" t="s">
        <v>397</v>
      </c>
      <c r="G241" s="68">
        <v>340</v>
      </c>
      <c r="H241" s="73">
        <v>2.7126</v>
      </c>
      <c r="I241" s="67"/>
      <c r="J241" s="84"/>
      <c r="K241" s="36" t="s">
        <v>150</v>
      </c>
      <c r="L241" s="8"/>
    </row>
    <row r="242" ht="89.5" customHeight="1" spans="1:12">
      <c r="A242" s="7">
        <v>32</v>
      </c>
      <c r="B242" s="8" t="s">
        <v>398</v>
      </c>
      <c r="C242" s="9" t="s">
        <v>18</v>
      </c>
      <c r="D242" s="9" t="s">
        <v>25</v>
      </c>
      <c r="E242" s="67" t="s">
        <v>26</v>
      </c>
      <c r="F242" s="66" t="s">
        <v>399</v>
      </c>
      <c r="G242" s="68">
        <v>300</v>
      </c>
      <c r="H242" s="16">
        <v>8.08</v>
      </c>
      <c r="I242" s="67"/>
      <c r="J242" s="84"/>
      <c r="K242" s="36" t="s">
        <v>150</v>
      </c>
      <c r="L242" s="8"/>
    </row>
    <row r="243" ht="60.5" customHeight="1" spans="1:12">
      <c r="A243" s="6" t="s">
        <v>400</v>
      </c>
      <c r="B243" s="6"/>
      <c r="C243" s="6"/>
      <c r="D243" s="6"/>
      <c r="E243" s="6"/>
      <c r="F243" s="6"/>
      <c r="G243" s="80">
        <v>14180</v>
      </c>
      <c r="H243" s="80">
        <v>8526</v>
      </c>
      <c r="I243" s="6"/>
      <c r="J243" s="80">
        <v>8526</v>
      </c>
      <c r="K243" s="85"/>
      <c r="L243" s="85"/>
    </row>
    <row r="244" ht="117" customHeight="1" spans="1:12">
      <c r="A244" s="13">
        <v>1</v>
      </c>
      <c r="B244" s="13" t="s">
        <v>401</v>
      </c>
      <c r="C244" s="13" t="s">
        <v>402</v>
      </c>
      <c r="D244" s="13" t="s">
        <v>40</v>
      </c>
      <c r="E244" s="13" t="s">
        <v>68</v>
      </c>
      <c r="F244" s="13" t="s">
        <v>403</v>
      </c>
      <c r="G244" s="81">
        <v>1900</v>
      </c>
      <c r="H244" s="81">
        <v>420</v>
      </c>
      <c r="I244" s="13" t="s">
        <v>404</v>
      </c>
      <c r="J244" s="81">
        <v>420</v>
      </c>
      <c r="K244" s="36" t="s">
        <v>150</v>
      </c>
      <c r="L244" s="86"/>
    </row>
    <row r="245" ht="99.5" customHeight="1" spans="1:12">
      <c r="A245" s="13">
        <v>2</v>
      </c>
      <c r="B245" s="13" t="s">
        <v>401</v>
      </c>
      <c r="C245" s="13" t="s">
        <v>405</v>
      </c>
      <c r="D245" s="13" t="s">
        <v>40</v>
      </c>
      <c r="E245" s="13" t="s">
        <v>102</v>
      </c>
      <c r="F245" s="13" t="s">
        <v>406</v>
      </c>
      <c r="G245" s="81">
        <v>1200</v>
      </c>
      <c r="H245" s="81">
        <v>700</v>
      </c>
      <c r="I245" s="13" t="s">
        <v>407</v>
      </c>
      <c r="J245" s="81">
        <v>700</v>
      </c>
      <c r="K245" s="36" t="s">
        <v>150</v>
      </c>
      <c r="L245" s="86"/>
    </row>
    <row r="246" ht="80.5" customHeight="1" spans="1:12">
      <c r="A246" s="13">
        <v>3</v>
      </c>
      <c r="B246" s="13" t="s">
        <v>401</v>
      </c>
      <c r="C246" s="13" t="s">
        <v>408</v>
      </c>
      <c r="D246" s="13" t="s">
        <v>40</v>
      </c>
      <c r="E246" s="13" t="s">
        <v>68</v>
      </c>
      <c r="F246" s="13" t="s">
        <v>409</v>
      </c>
      <c r="G246" s="81">
        <v>1600</v>
      </c>
      <c r="H246" s="81">
        <v>760</v>
      </c>
      <c r="I246" s="13" t="s">
        <v>410</v>
      </c>
      <c r="J246" s="81">
        <v>760</v>
      </c>
      <c r="K246" s="36" t="s">
        <v>150</v>
      </c>
      <c r="L246" s="86"/>
    </row>
    <row r="247" ht="99.5" customHeight="1" spans="1:12">
      <c r="A247" s="13">
        <v>4</v>
      </c>
      <c r="B247" s="13" t="s">
        <v>401</v>
      </c>
      <c r="C247" s="13" t="s">
        <v>411</v>
      </c>
      <c r="D247" s="13" t="s">
        <v>40</v>
      </c>
      <c r="E247" s="13" t="s">
        <v>102</v>
      </c>
      <c r="F247" s="13" t="s">
        <v>412</v>
      </c>
      <c r="G247" s="81">
        <v>900</v>
      </c>
      <c r="H247" s="81">
        <v>900</v>
      </c>
      <c r="I247" s="13" t="s">
        <v>413</v>
      </c>
      <c r="J247" s="81">
        <v>900</v>
      </c>
      <c r="K247" s="36" t="s">
        <v>150</v>
      </c>
      <c r="L247" s="86"/>
    </row>
    <row r="248" ht="65.5" customHeight="1" spans="1:12">
      <c r="A248" s="13">
        <v>5</v>
      </c>
      <c r="B248" s="13" t="s">
        <v>401</v>
      </c>
      <c r="C248" s="13" t="s">
        <v>414</v>
      </c>
      <c r="D248" s="13" t="s">
        <v>146</v>
      </c>
      <c r="E248" s="13" t="s">
        <v>147</v>
      </c>
      <c r="F248" s="13" t="s">
        <v>415</v>
      </c>
      <c r="G248" s="81">
        <v>480</v>
      </c>
      <c r="H248" s="81">
        <v>46</v>
      </c>
      <c r="I248" s="13" t="s">
        <v>416</v>
      </c>
      <c r="J248" s="81">
        <v>1846</v>
      </c>
      <c r="K248" s="36" t="s">
        <v>150</v>
      </c>
      <c r="L248" s="86"/>
    </row>
    <row r="249" ht="99.5" customHeight="1" spans="1:12">
      <c r="A249" s="13">
        <v>6</v>
      </c>
      <c r="B249" s="13" t="s">
        <v>401</v>
      </c>
      <c r="C249" s="13" t="s">
        <v>414</v>
      </c>
      <c r="D249" s="13" t="s">
        <v>146</v>
      </c>
      <c r="E249" s="13" t="s">
        <v>147</v>
      </c>
      <c r="F249" s="13" t="s">
        <v>417</v>
      </c>
      <c r="G249" s="81">
        <v>300</v>
      </c>
      <c r="H249" s="81">
        <v>300</v>
      </c>
      <c r="I249" s="13"/>
      <c r="J249" s="81"/>
      <c r="K249" s="36" t="s">
        <v>150</v>
      </c>
      <c r="L249" s="86"/>
    </row>
    <row r="250" ht="60.5" customHeight="1" spans="1:12">
      <c r="A250" s="13">
        <v>7</v>
      </c>
      <c r="B250" s="13" t="s">
        <v>401</v>
      </c>
      <c r="C250" s="13" t="s">
        <v>414</v>
      </c>
      <c r="D250" s="13" t="s">
        <v>146</v>
      </c>
      <c r="E250" s="13" t="s">
        <v>147</v>
      </c>
      <c r="F250" s="13" t="s">
        <v>418</v>
      </c>
      <c r="G250" s="81">
        <v>1500</v>
      </c>
      <c r="H250" s="81">
        <v>1500</v>
      </c>
      <c r="I250" s="13"/>
      <c r="J250" s="81"/>
      <c r="K250" s="36" t="s">
        <v>150</v>
      </c>
      <c r="L250" s="86"/>
    </row>
    <row r="251" ht="60.5" customHeight="1" spans="1:12">
      <c r="A251" s="13">
        <v>8</v>
      </c>
      <c r="B251" s="13" t="s">
        <v>401</v>
      </c>
      <c r="C251" s="13" t="s">
        <v>414</v>
      </c>
      <c r="D251" s="13" t="s">
        <v>40</v>
      </c>
      <c r="E251" s="13" t="s">
        <v>68</v>
      </c>
      <c r="F251" s="13" t="s">
        <v>419</v>
      </c>
      <c r="G251" s="81">
        <v>900</v>
      </c>
      <c r="H251" s="81">
        <v>900</v>
      </c>
      <c r="I251" s="13" t="s">
        <v>420</v>
      </c>
      <c r="J251" s="81">
        <v>300</v>
      </c>
      <c r="K251" s="87" t="s">
        <v>150</v>
      </c>
      <c r="L251" s="86"/>
    </row>
    <row r="252" ht="84.5" customHeight="1" spans="1:12">
      <c r="A252" s="13"/>
      <c r="B252" s="13"/>
      <c r="C252" s="13"/>
      <c r="D252" s="13"/>
      <c r="E252" s="13"/>
      <c r="F252" s="13"/>
      <c r="G252" s="81"/>
      <c r="H252" s="81"/>
      <c r="I252" s="13" t="s">
        <v>421</v>
      </c>
      <c r="J252" s="81">
        <v>600</v>
      </c>
      <c r="K252" s="87"/>
      <c r="L252" s="86"/>
    </row>
    <row r="253" ht="88" customHeight="1" spans="1:12">
      <c r="A253" s="13">
        <v>9</v>
      </c>
      <c r="B253" s="13" t="s">
        <v>401</v>
      </c>
      <c r="C253" s="13" t="s">
        <v>422</v>
      </c>
      <c r="D253" s="13" t="s">
        <v>40</v>
      </c>
      <c r="E253" s="13" t="s">
        <v>41</v>
      </c>
      <c r="F253" s="13" t="s">
        <v>423</v>
      </c>
      <c r="G253" s="81">
        <v>3500</v>
      </c>
      <c r="H253" s="81">
        <v>1100</v>
      </c>
      <c r="I253" s="13" t="s">
        <v>424</v>
      </c>
      <c r="J253" s="81">
        <v>1100</v>
      </c>
      <c r="K253" s="36" t="s">
        <v>150</v>
      </c>
      <c r="L253" s="86"/>
    </row>
    <row r="254" ht="60.5" customHeight="1" spans="1:12">
      <c r="A254" s="13">
        <v>10</v>
      </c>
      <c r="B254" s="13" t="s">
        <v>401</v>
      </c>
      <c r="C254" s="13" t="s">
        <v>425</v>
      </c>
      <c r="D254" s="13" t="s">
        <v>40</v>
      </c>
      <c r="E254" s="13" t="s">
        <v>102</v>
      </c>
      <c r="F254" s="13" t="s">
        <v>426</v>
      </c>
      <c r="G254" s="81">
        <v>1900</v>
      </c>
      <c r="H254" s="81">
        <v>1900</v>
      </c>
      <c r="I254" s="13" t="s">
        <v>427</v>
      </c>
      <c r="J254" s="81">
        <v>1900</v>
      </c>
      <c r="K254" s="36" t="s">
        <v>150</v>
      </c>
      <c r="L254" s="86"/>
    </row>
    <row r="255" ht="41.5" customHeight="1" spans="1:12">
      <c r="A255" s="10" t="s">
        <v>428</v>
      </c>
      <c r="B255" s="10"/>
      <c r="C255" s="10"/>
      <c r="D255" s="10"/>
      <c r="E255" s="10"/>
      <c r="F255" s="10"/>
      <c r="G255" s="82">
        <f>SUM(G256:G257)</f>
        <v>500</v>
      </c>
      <c r="H255" s="82">
        <f t="shared" ref="H255:J255" si="3">SUM(H256:H257)</f>
        <v>260</v>
      </c>
      <c r="I255" s="11"/>
      <c r="J255" s="82">
        <f t="shared" si="3"/>
        <v>260</v>
      </c>
      <c r="K255" s="7"/>
      <c r="L255" s="7"/>
    </row>
    <row r="256" ht="89.5" customHeight="1" spans="1:12">
      <c r="A256" s="7">
        <v>1</v>
      </c>
      <c r="B256" s="8" t="s">
        <v>429</v>
      </c>
      <c r="C256" s="9" t="s">
        <v>430</v>
      </c>
      <c r="D256" s="9" t="s">
        <v>40</v>
      </c>
      <c r="E256" s="9" t="s">
        <v>68</v>
      </c>
      <c r="F256" s="12" t="s">
        <v>431</v>
      </c>
      <c r="G256" s="55">
        <v>200</v>
      </c>
      <c r="H256" s="55">
        <v>40</v>
      </c>
      <c r="I256" s="12" t="s">
        <v>432</v>
      </c>
      <c r="J256" s="54">
        <v>40</v>
      </c>
      <c r="K256" s="9" t="s">
        <v>433</v>
      </c>
      <c r="L256" s="7"/>
    </row>
    <row r="257" ht="60.5" customHeight="1" spans="1:12">
      <c r="A257" s="7">
        <v>2</v>
      </c>
      <c r="B257" s="8" t="s">
        <v>429</v>
      </c>
      <c r="C257" s="9" t="s">
        <v>434</v>
      </c>
      <c r="D257" s="9" t="s">
        <v>25</v>
      </c>
      <c r="E257" s="12" t="s">
        <v>26</v>
      </c>
      <c r="F257" s="12" t="s">
        <v>435</v>
      </c>
      <c r="G257" s="55">
        <v>300</v>
      </c>
      <c r="H257" s="55">
        <v>220</v>
      </c>
      <c r="I257" s="12" t="s">
        <v>436</v>
      </c>
      <c r="J257" s="54">
        <v>220</v>
      </c>
      <c r="K257" s="9" t="s">
        <v>433</v>
      </c>
      <c r="L257" s="7"/>
    </row>
    <row r="258" ht="36.5" customHeight="1" spans="1:12">
      <c r="A258" s="10" t="s">
        <v>437</v>
      </c>
      <c r="B258" s="11"/>
      <c r="C258" s="11"/>
      <c r="D258" s="11"/>
      <c r="E258" s="11"/>
      <c r="F258" s="11"/>
      <c r="G258" s="82">
        <f t="shared" ref="G258:J258" si="4">SUM(G259:G266)</f>
        <v>4000</v>
      </c>
      <c r="H258" s="82">
        <f t="shared" si="4"/>
        <v>3818.11</v>
      </c>
      <c r="I258" s="11"/>
      <c r="J258" s="82">
        <f t="shared" si="4"/>
        <v>3818.11</v>
      </c>
      <c r="K258" s="11"/>
      <c r="L258" s="11"/>
    </row>
    <row r="259" ht="72" customHeight="1" spans="1:12">
      <c r="A259" s="7">
        <v>1</v>
      </c>
      <c r="B259" s="8" t="s">
        <v>438</v>
      </c>
      <c r="C259" s="9" t="s">
        <v>18</v>
      </c>
      <c r="D259" s="9" t="s">
        <v>40</v>
      </c>
      <c r="E259" s="9" t="s">
        <v>41</v>
      </c>
      <c r="F259" s="40" t="s">
        <v>439</v>
      </c>
      <c r="G259" s="55">
        <v>1000</v>
      </c>
      <c r="H259" s="54">
        <v>968.11</v>
      </c>
      <c r="I259" s="12" t="s">
        <v>440</v>
      </c>
      <c r="J259" s="54">
        <v>968.11</v>
      </c>
      <c r="K259" s="36" t="s">
        <v>441</v>
      </c>
      <c r="L259" s="31"/>
    </row>
    <row r="260" ht="92" customHeight="1" spans="1:12">
      <c r="A260" s="7">
        <v>2</v>
      </c>
      <c r="B260" s="9" t="s">
        <v>442</v>
      </c>
      <c r="C260" s="9" t="s">
        <v>443</v>
      </c>
      <c r="D260" s="9" t="s">
        <v>25</v>
      </c>
      <c r="E260" s="9" t="s">
        <v>26</v>
      </c>
      <c r="F260" s="36" t="s">
        <v>444</v>
      </c>
      <c r="G260" s="55">
        <v>1000</v>
      </c>
      <c r="H260" s="55">
        <v>1000</v>
      </c>
      <c r="I260" s="9" t="s">
        <v>445</v>
      </c>
      <c r="J260" s="55">
        <v>1000</v>
      </c>
      <c r="K260" s="36" t="s">
        <v>446</v>
      </c>
      <c r="L260" s="7"/>
    </row>
    <row r="261" ht="60.5" customHeight="1" spans="1:12">
      <c r="A261" s="7">
        <v>3</v>
      </c>
      <c r="B261" s="8" t="s">
        <v>438</v>
      </c>
      <c r="C261" s="9" t="s">
        <v>447</v>
      </c>
      <c r="D261" s="9" t="s">
        <v>146</v>
      </c>
      <c r="E261" s="9" t="s">
        <v>147</v>
      </c>
      <c r="F261" s="40" t="s">
        <v>448</v>
      </c>
      <c r="G261" s="55">
        <v>500</v>
      </c>
      <c r="H261" s="54">
        <v>450</v>
      </c>
      <c r="I261" s="12" t="s">
        <v>449</v>
      </c>
      <c r="J261" s="54">
        <v>250</v>
      </c>
      <c r="K261" s="36" t="s">
        <v>450</v>
      </c>
      <c r="L261" s="40"/>
    </row>
    <row r="262" ht="76" customHeight="1" spans="1:12">
      <c r="A262" s="7"/>
      <c r="B262" s="8"/>
      <c r="C262" s="9"/>
      <c r="D262" s="9"/>
      <c r="E262" s="9"/>
      <c r="F262" s="40"/>
      <c r="G262" s="55"/>
      <c r="H262" s="54"/>
      <c r="I262" s="12" t="s">
        <v>451</v>
      </c>
      <c r="J262" s="54">
        <v>200</v>
      </c>
      <c r="K262" s="36"/>
      <c r="L262" s="36"/>
    </row>
    <row r="263" ht="60.5" customHeight="1" spans="1:12">
      <c r="A263" s="7">
        <v>4</v>
      </c>
      <c r="B263" s="8" t="s">
        <v>438</v>
      </c>
      <c r="C263" s="9" t="s">
        <v>452</v>
      </c>
      <c r="D263" s="9" t="s">
        <v>40</v>
      </c>
      <c r="E263" s="34" t="s">
        <v>186</v>
      </c>
      <c r="F263" s="36" t="s">
        <v>453</v>
      </c>
      <c r="G263" s="55">
        <v>1500</v>
      </c>
      <c r="H263" s="54">
        <v>1400</v>
      </c>
      <c r="I263" s="12" t="s">
        <v>454</v>
      </c>
      <c r="J263" s="61">
        <v>300</v>
      </c>
      <c r="K263" s="40" t="s">
        <v>455</v>
      </c>
      <c r="L263" s="36"/>
    </row>
    <row r="264" ht="78" customHeight="1" spans="1:12">
      <c r="A264" s="7"/>
      <c r="B264" s="8"/>
      <c r="C264" s="9"/>
      <c r="D264" s="9"/>
      <c r="E264" s="34"/>
      <c r="F264" s="36"/>
      <c r="G264" s="55"/>
      <c r="H264" s="54"/>
      <c r="I264" s="12" t="s">
        <v>456</v>
      </c>
      <c r="J264" s="61">
        <v>100</v>
      </c>
      <c r="K264" s="40"/>
      <c r="L264" s="36"/>
    </row>
    <row r="265" ht="90.5" customHeight="1" spans="1:12">
      <c r="A265" s="7"/>
      <c r="B265" s="8"/>
      <c r="C265" s="9"/>
      <c r="D265" s="9"/>
      <c r="E265" s="34"/>
      <c r="F265" s="36"/>
      <c r="G265" s="55"/>
      <c r="H265" s="54"/>
      <c r="I265" s="12" t="s">
        <v>457</v>
      </c>
      <c r="J265" s="61">
        <v>800</v>
      </c>
      <c r="K265" s="40"/>
      <c r="L265" s="36"/>
    </row>
    <row r="266" ht="93" customHeight="1" spans="1:12">
      <c r="A266" s="7"/>
      <c r="B266" s="8"/>
      <c r="C266" s="9"/>
      <c r="D266" s="9"/>
      <c r="E266" s="34"/>
      <c r="F266" s="36"/>
      <c r="G266" s="55"/>
      <c r="H266" s="54"/>
      <c r="I266" s="12" t="s">
        <v>458</v>
      </c>
      <c r="J266" s="61">
        <v>200</v>
      </c>
      <c r="K266" s="40"/>
      <c r="L266" s="46"/>
    </row>
    <row r="267" ht="31.5" customHeight="1" spans="1:12">
      <c r="A267" s="10" t="s">
        <v>459</v>
      </c>
      <c r="B267" s="10"/>
      <c r="C267" s="10"/>
      <c r="D267" s="10"/>
      <c r="E267" s="10"/>
      <c r="F267" s="10"/>
      <c r="G267" s="11">
        <f>SUM(G268:G296)</f>
        <v>18866</v>
      </c>
      <c r="H267" s="60">
        <f>SUM(H268:H296)</f>
        <v>4515.937079</v>
      </c>
      <c r="I267" s="11"/>
      <c r="J267" s="60">
        <f>SUM(J268:J296)</f>
        <v>4515.9373</v>
      </c>
      <c r="K267" s="11"/>
      <c r="L267" s="11"/>
    </row>
    <row r="268" ht="50.5" customHeight="1" spans="1:12">
      <c r="A268" s="7">
        <v>1</v>
      </c>
      <c r="B268" s="8" t="s">
        <v>460</v>
      </c>
      <c r="C268" s="8" t="s">
        <v>301</v>
      </c>
      <c r="D268" s="88" t="s">
        <v>40</v>
      </c>
      <c r="E268" s="8" t="s">
        <v>41</v>
      </c>
      <c r="F268" s="13" t="s">
        <v>461</v>
      </c>
      <c r="G268" s="89">
        <v>1000</v>
      </c>
      <c r="H268" s="14">
        <v>500</v>
      </c>
      <c r="I268" s="66" t="s">
        <v>462</v>
      </c>
      <c r="J268" s="16">
        <v>500</v>
      </c>
      <c r="K268" s="36" t="s">
        <v>150</v>
      </c>
      <c r="L268" s="7"/>
    </row>
    <row r="269" ht="44" customHeight="1" spans="1:12">
      <c r="A269" s="7">
        <v>2</v>
      </c>
      <c r="B269" s="8" t="s">
        <v>460</v>
      </c>
      <c r="C269" s="8" t="s">
        <v>301</v>
      </c>
      <c r="D269" s="88" t="s">
        <v>40</v>
      </c>
      <c r="E269" s="8" t="s">
        <v>41</v>
      </c>
      <c r="F269" s="12" t="s">
        <v>463</v>
      </c>
      <c r="G269" s="89">
        <v>1000</v>
      </c>
      <c r="H269" s="14">
        <v>400</v>
      </c>
      <c r="I269" s="66" t="s">
        <v>464</v>
      </c>
      <c r="J269" s="16">
        <v>320</v>
      </c>
      <c r="K269" s="36" t="s">
        <v>150</v>
      </c>
      <c r="L269" s="7"/>
    </row>
    <row r="270" ht="43" customHeight="1" spans="1:12">
      <c r="A270" s="7"/>
      <c r="B270" s="8"/>
      <c r="C270" s="8"/>
      <c r="D270" s="88"/>
      <c r="E270" s="8"/>
      <c r="F270" s="12"/>
      <c r="G270" s="89"/>
      <c r="H270" s="14"/>
      <c r="I270" s="66" t="s">
        <v>465</v>
      </c>
      <c r="J270" s="16">
        <v>80</v>
      </c>
      <c r="K270" s="36" t="s">
        <v>150</v>
      </c>
      <c r="L270" s="7"/>
    </row>
    <row r="271" ht="43" customHeight="1" spans="1:12">
      <c r="A271" s="7">
        <v>3</v>
      </c>
      <c r="B271" s="8" t="s">
        <v>460</v>
      </c>
      <c r="C271" s="8" t="s">
        <v>301</v>
      </c>
      <c r="D271" s="76" t="s">
        <v>25</v>
      </c>
      <c r="E271" s="7" t="s">
        <v>147</v>
      </c>
      <c r="F271" s="93" t="s">
        <v>466</v>
      </c>
      <c r="G271" s="76">
        <v>4000</v>
      </c>
      <c r="H271" s="14">
        <v>1600</v>
      </c>
      <c r="I271" s="66" t="s">
        <v>467</v>
      </c>
      <c r="J271" s="96">
        <v>200</v>
      </c>
      <c r="K271" s="36" t="s">
        <v>150</v>
      </c>
      <c r="L271" s="7"/>
    </row>
    <row r="272" ht="60.5" customHeight="1" spans="1:12">
      <c r="A272" s="7"/>
      <c r="B272" s="8"/>
      <c r="C272" s="8"/>
      <c r="D272" s="76"/>
      <c r="E272" s="7"/>
      <c r="F272" s="93"/>
      <c r="G272" s="76"/>
      <c r="H272" s="14"/>
      <c r="I272" s="66" t="s">
        <v>468</v>
      </c>
      <c r="J272" s="96">
        <v>160</v>
      </c>
      <c r="K272" s="36" t="s">
        <v>150</v>
      </c>
      <c r="L272" s="7"/>
    </row>
    <row r="273" ht="60.5" customHeight="1" spans="1:12">
      <c r="A273" s="7"/>
      <c r="B273" s="8"/>
      <c r="C273" s="8"/>
      <c r="D273" s="76"/>
      <c r="E273" s="7"/>
      <c r="F273" s="93"/>
      <c r="G273" s="76"/>
      <c r="H273" s="14"/>
      <c r="I273" s="13" t="s">
        <v>469</v>
      </c>
      <c r="J273" s="14">
        <v>200</v>
      </c>
      <c r="K273" s="36" t="s">
        <v>150</v>
      </c>
      <c r="L273" s="7"/>
    </row>
    <row r="274" ht="60.5" customHeight="1" spans="1:12">
      <c r="A274" s="7"/>
      <c r="B274" s="8"/>
      <c r="C274" s="8"/>
      <c r="D274" s="76"/>
      <c r="E274" s="7"/>
      <c r="F274" s="93"/>
      <c r="G274" s="76"/>
      <c r="H274" s="14"/>
      <c r="I274" s="66" t="s">
        <v>470</v>
      </c>
      <c r="J274" s="96">
        <v>200</v>
      </c>
      <c r="K274" s="36" t="s">
        <v>150</v>
      </c>
      <c r="L274" s="7"/>
    </row>
    <row r="275" ht="60.5" customHeight="1" spans="1:12">
      <c r="A275" s="7"/>
      <c r="B275" s="8"/>
      <c r="C275" s="8"/>
      <c r="D275" s="76"/>
      <c r="E275" s="7"/>
      <c r="F275" s="93"/>
      <c r="G275" s="76"/>
      <c r="H275" s="14"/>
      <c r="I275" s="12" t="s">
        <v>471</v>
      </c>
      <c r="J275" s="96">
        <v>840</v>
      </c>
      <c r="K275" s="36" t="s">
        <v>150</v>
      </c>
      <c r="L275" s="7"/>
    </row>
    <row r="276" ht="71.5" customHeight="1" spans="1:12">
      <c r="A276" s="7">
        <v>4</v>
      </c>
      <c r="B276" s="8" t="s">
        <v>460</v>
      </c>
      <c r="C276" s="8" t="s">
        <v>301</v>
      </c>
      <c r="D276" s="89" t="s">
        <v>146</v>
      </c>
      <c r="E276" s="7" t="s">
        <v>147</v>
      </c>
      <c r="F276" s="13" t="s">
        <v>472</v>
      </c>
      <c r="G276" s="89">
        <v>700</v>
      </c>
      <c r="H276" s="14">
        <v>276.431023</v>
      </c>
      <c r="I276" s="12" t="s">
        <v>471</v>
      </c>
      <c r="J276" s="14">
        <v>562.38</v>
      </c>
      <c r="K276" s="36" t="s">
        <v>150</v>
      </c>
      <c r="L276" s="7"/>
    </row>
    <row r="277" ht="71.5" customHeight="1" spans="1:12">
      <c r="A277" s="7">
        <v>5</v>
      </c>
      <c r="B277" s="8" t="s">
        <v>460</v>
      </c>
      <c r="C277" s="8" t="s">
        <v>301</v>
      </c>
      <c r="D277" s="88" t="s">
        <v>40</v>
      </c>
      <c r="E277" s="8" t="s">
        <v>41</v>
      </c>
      <c r="F277" s="13" t="s">
        <v>473</v>
      </c>
      <c r="G277" s="89">
        <v>500</v>
      </c>
      <c r="H277" s="14">
        <v>246.85</v>
      </c>
      <c r="I277" s="12"/>
      <c r="J277" s="14"/>
      <c r="K277" s="36" t="s">
        <v>150</v>
      </c>
      <c r="L277" s="7"/>
    </row>
    <row r="278" ht="71.5" customHeight="1" spans="1:12">
      <c r="A278" s="7">
        <v>6</v>
      </c>
      <c r="B278" s="8" t="s">
        <v>460</v>
      </c>
      <c r="C278" s="8" t="s">
        <v>301</v>
      </c>
      <c r="D278" s="88" t="s">
        <v>40</v>
      </c>
      <c r="E278" s="8" t="s">
        <v>41</v>
      </c>
      <c r="F278" s="13" t="s">
        <v>474</v>
      </c>
      <c r="G278" s="89">
        <v>145</v>
      </c>
      <c r="H278" s="14">
        <v>30.65</v>
      </c>
      <c r="I278" s="12"/>
      <c r="J278" s="14"/>
      <c r="K278" s="36" t="s">
        <v>150</v>
      </c>
      <c r="L278" s="7"/>
    </row>
    <row r="279" ht="71.5" customHeight="1" spans="1:12">
      <c r="A279" s="7">
        <v>7</v>
      </c>
      <c r="B279" s="8" t="s">
        <v>460</v>
      </c>
      <c r="C279" s="8" t="s">
        <v>301</v>
      </c>
      <c r="D279" s="88" t="s">
        <v>40</v>
      </c>
      <c r="E279" s="8" t="s">
        <v>41</v>
      </c>
      <c r="F279" s="12" t="s">
        <v>475</v>
      </c>
      <c r="G279" s="88">
        <v>40</v>
      </c>
      <c r="H279" s="14">
        <v>1</v>
      </c>
      <c r="I279" s="12"/>
      <c r="J279" s="14"/>
      <c r="K279" s="36" t="s">
        <v>150</v>
      </c>
      <c r="L279" s="7"/>
    </row>
    <row r="280" ht="71.5" customHeight="1" spans="1:12">
      <c r="A280" s="7">
        <v>8</v>
      </c>
      <c r="B280" s="8" t="s">
        <v>460</v>
      </c>
      <c r="C280" s="8" t="s">
        <v>301</v>
      </c>
      <c r="D280" s="88" t="s">
        <v>25</v>
      </c>
      <c r="E280" s="7" t="s">
        <v>26</v>
      </c>
      <c r="F280" s="12" t="s">
        <v>476</v>
      </c>
      <c r="G280" s="88">
        <v>750</v>
      </c>
      <c r="H280" s="14">
        <v>1.5414</v>
      </c>
      <c r="I280" s="12"/>
      <c r="J280" s="14"/>
      <c r="K280" s="36" t="s">
        <v>150</v>
      </c>
      <c r="L280" s="7"/>
    </row>
    <row r="281" ht="71.5" customHeight="1" spans="1:12">
      <c r="A281" s="7">
        <v>9</v>
      </c>
      <c r="B281" s="8" t="s">
        <v>460</v>
      </c>
      <c r="C281" s="8" t="s">
        <v>301</v>
      </c>
      <c r="D281" s="88" t="s">
        <v>25</v>
      </c>
      <c r="E281" s="7" t="s">
        <v>26</v>
      </c>
      <c r="F281" s="12" t="s">
        <v>477</v>
      </c>
      <c r="G281" s="88">
        <v>120</v>
      </c>
      <c r="H281" s="14">
        <v>5.9104</v>
      </c>
      <c r="I281" s="12"/>
      <c r="J281" s="14"/>
      <c r="K281" s="36" t="s">
        <v>150</v>
      </c>
      <c r="L281" s="7"/>
    </row>
    <row r="282" ht="75.5" customHeight="1" spans="1:12">
      <c r="A282" s="7">
        <v>10</v>
      </c>
      <c r="B282" s="8" t="s">
        <v>460</v>
      </c>
      <c r="C282" s="8" t="s">
        <v>301</v>
      </c>
      <c r="D282" s="88" t="s">
        <v>25</v>
      </c>
      <c r="E282" s="7" t="s">
        <v>26</v>
      </c>
      <c r="F282" s="12" t="s">
        <v>478</v>
      </c>
      <c r="G282" s="88">
        <v>250</v>
      </c>
      <c r="H282" s="14">
        <v>250</v>
      </c>
      <c r="I282" s="12" t="s">
        <v>471</v>
      </c>
      <c r="J282" s="14">
        <v>649.5</v>
      </c>
      <c r="K282" s="36" t="s">
        <v>150</v>
      </c>
      <c r="L282" s="7"/>
    </row>
    <row r="283" ht="75.5" customHeight="1" spans="1:12">
      <c r="A283" s="7">
        <v>11</v>
      </c>
      <c r="B283" s="8" t="s">
        <v>460</v>
      </c>
      <c r="C283" s="8" t="s">
        <v>301</v>
      </c>
      <c r="D283" s="88" t="s">
        <v>25</v>
      </c>
      <c r="E283" s="7" t="s">
        <v>26</v>
      </c>
      <c r="F283" s="12" t="s">
        <v>479</v>
      </c>
      <c r="G283" s="88">
        <v>146</v>
      </c>
      <c r="H283" s="14">
        <v>0.4664</v>
      </c>
      <c r="I283" s="12"/>
      <c r="J283" s="14"/>
      <c r="K283" s="36" t="s">
        <v>150</v>
      </c>
      <c r="L283" s="7"/>
    </row>
    <row r="284" ht="75.5" customHeight="1" spans="1:12">
      <c r="A284" s="7">
        <v>12</v>
      </c>
      <c r="B284" s="8" t="s">
        <v>460</v>
      </c>
      <c r="C284" s="8" t="s">
        <v>301</v>
      </c>
      <c r="D284" s="88" t="s">
        <v>25</v>
      </c>
      <c r="E284" s="7" t="s">
        <v>26</v>
      </c>
      <c r="F284" s="94" t="s">
        <v>480</v>
      </c>
      <c r="G284" s="88">
        <v>903</v>
      </c>
      <c r="H284" s="14">
        <v>92.832856</v>
      </c>
      <c r="I284" s="12"/>
      <c r="J284" s="14"/>
      <c r="K284" s="36" t="s">
        <v>150</v>
      </c>
      <c r="L284" s="7"/>
    </row>
    <row r="285" ht="75.5" customHeight="1" spans="1:12">
      <c r="A285" s="7">
        <v>13</v>
      </c>
      <c r="B285" s="8" t="s">
        <v>460</v>
      </c>
      <c r="C285" s="8" t="s">
        <v>301</v>
      </c>
      <c r="D285" s="88" t="s">
        <v>25</v>
      </c>
      <c r="E285" s="7" t="s">
        <v>26</v>
      </c>
      <c r="F285" s="90" t="s">
        <v>481</v>
      </c>
      <c r="G285" s="88">
        <v>400</v>
      </c>
      <c r="H285" s="14">
        <v>302.4</v>
      </c>
      <c r="I285" s="12"/>
      <c r="J285" s="14"/>
      <c r="K285" s="36" t="s">
        <v>150</v>
      </c>
      <c r="L285" s="7"/>
    </row>
    <row r="286" ht="75.5" customHeight="1" spans="1:12">
      <c r="A286" s="7">
        <v>14</v>
      </c>
      <c r="B286" s="8" t="s">
        <v>460</v>
      </c>
      <c r="C286" s="8" t="s">
        <v>301</v>
      </c>
      <c r="D286" s="90" t="s">
        <v>25</v>
      </c>
      <c r="E286" s="7" t="s">
        <v>26</v>
      </c>
      <c r="F286" s="93" t="s">
        <v>482</v>
      </c>
      <c r="G286" s="76">
        <v>1200</v>
      </c>
      <c r="H286" s="14">
        <v>0.227700000000027</v>
      </c>
      <c r="I286" s="12"/>
      <c r="J286" s="14"/>
      <c r="K286" s="36" t="s">
        <v>150</v>
      </c>
      <c r="L286" s="7"/>
    </row>
    <row r="287" ht="75.5" customHeight="1" spans="1:12">
      <c r="A287" s="7">
        <v>15</v>
      </c>
      <c r="B287" s="8" t="s">
        <v>460</v>
      </c>
      <c r="C287" s="8" t="s">
        <v>301</v>
      </c>
      <c r="D287" s="90" t="s">
        <v>25</v>
      </c>
      <c r="E287" s="7" t="s">
        <v>26</v>
      </c>
      <c r="F287" s="12" t="s">
        <v>483</v>
      </c>
      <c r="G287" s="76">
        <v>95</v>
      </c>
      <c r="H287" s="14">
        <v>3.57</v>
      </c>
      <c r="I287" s="12"/>
      <c r="J287" s="14"/>
      <c r="K287" s="36" t="s">
        <v>150</v>
      </c>
      <c r="L287" s="7"/>
    </row>
    <row r="288" ht="71.5" customHeight="1" spans="1:12">
      <c r="A288" s="7">
        <v>16</v>
      </c>
      <c r="B288" s="8" t="s">
        <v>460</v>
      </c>
      <c r="C288" s="8" t="s">
        <v>301</v>
      </c>
      <c r="D288" s="91" t="s">
        <v>146</v>
      </c>
      <c r="E288" s="7" t="s">
        <v>147</v>
      </c>
      <c r="F288" s="90" t="s">
        <v>484</v>
      </c>
      <c r="G288" s="91">
        <v>5000</v>
      </c>
      <c r="H288" s="14">
        <v>188.5</v>
      </c>
      <c r="I288" s="12" t="s">
        <v>471</v>
      </c>
      <c r="J288" s="14">
        <v>614.3</v>
      </c>
      <c r="K288" s="36" t="s">
        <v>150</v>
      </c>
      <c r="L288" s="7"/>
    </row>
    <row r="289" ht="71.5" customHeight="1" spans="1:12">
      <c r="A289" s="7">
        <v>17</v>
      </c>
      <c r="B289" s="8" t="s">
        <v>460</v>
      </c>
      <c r="C289" s="8" t="s">
        <v>301</v>
      </c>
      <c r="D289" s="92" t="s">
        <v>146</v>
      </c>
      <c r="E289" s="7" t="s">
        <v>147</v>
      </c>
      <c r="F289" s="12" t="s">
        <v>485</v>
      </c>
      <c r="G289" s="92">
        <v>1000</v>
      </c>
      <c r="H289" s="14">
        <v>195</v>
      </c>
      <c r="I289" s="12"/>
      <c r="J289" s="14"/>
      <c r="K289" s="36" t="s">
        <v>150</v>
      </c>
      <c r="L289" s="7"/>
    </row>
    <row r="290" ht="71.5" customHeight="1" spans="1:12">
      <c r="A290" s="7">
        <v>18</v>
      </c>
      <c r="B290" s="8" t="s">
        <v>460</v>
      </c>
      <c r="C290" s="8" t="s">
        <v>301</v>
      </c>
      <c r="D290" s="91" t="s">
        <v>146</v>
      </c>
      <c r="E290" s="7" t="s">
        <v>147</v>
      </c>
      <c r="F290" s="12" t="s">
        <v>486</v>
      </c>
      <c r="G290" s="77">
        <v>479</v>
      </c>
      <c r="H290" s="14">
        <v>229</v>
      </c>
      <c r="I290" s="12"/>
      <c r="J290" s="14"/>
      <c r="K290" s="36" t="s">
        <v>150</v>
      </c>
      <c r="L290" s="7"/>
    </row>
    <row r="291" ht="71.5" customHeight="1" spans="1:12">
      <c r="A291" s="7">
        <v>19</v>
      </c>
      <c r="B291" s="8" t="s">
        <v>460</v>
      </c>
      <c r="C291" s="8" t="s">
        <v>301</v>
      </c>
      <c r="D291" s="90" t="s">
        <v>57</v>
      </c>
      <c r="E291" s="8" t="s">
        <v>58</v>
      </c>
      <c r="F291" s="90" t="s">
        <v>487</v>
      </c>
      <c r="G291" s="90">
        <v>328</v>
      </c>
      <c r="H291" s="14">
        <v>1.8</v>
      </c>
      <c r="I291" s="12"/>
      <c r="J291" s="14"/>
      <c r="K291" s="36" t="s">
        <v>150</v>
      </c>
      <c r="L291" s="7"/>
    </row>
    <row r="292" ht="71.5" customHeight="1" spans="1:12">
      <c r="A292" s="7">
        <v>20</v>
      </c>
      <c r="B292" s="8" t="s">
        <v>460</v>
      </c>
      <c r="C292" s="8" t="s">
        <v>301</v>
      </c>
      <c r="D292" s="90" t="s">
        <v>57</v>
      </c>
      <c r="E292" s="8" t="s">
        <v>274</v>
      </c>
      <c r="F292" s="90" t="s">
        <v>488</v>
      </c>
      <c r="G292" s="90">
        <v>300</v>
      </c>
      <c r="H292" s="14">
        <v>36.5773</v>
      </c>
      <c r="I292" s="12" t="s">
        <v>471</v>
      </c>
      <c r="J292" s="16">
        <f>H292-J293</f>
        <v>10.2533</v>
      </c>
      <c r="K292" s="36" t="s">
        <v>150</v>
      </c>
      <c r="L292" s="7"/>
    </row>
    <row r="293" ht="71.5" customHeight="1" spans="1:12">
      <c r="A293" s="7"/>
      <c r="B293" s="8"/>
      <c r="C293" s="8"/>
      <c r="D293" s="90"/>
      <c r="E293" s="8"/>
      <c r="F293" s="90"/>
      <c r="G293" s="90"/>
      <c r="H293" s="14"/>
      <c r="I293" s="66" t="s">
        <v>489</v>
      </c>
      <c r="J293" s="96">
        <v>26.324</v>
      </c>
      <c r="K293" s="36" t="s">
        <v>150</v>
      </c>
      <c r="L293" s="7"/>
    </row>
    <row r="294" ht="71.5" customHeight="1" spans="1:12">
      <c r="A294" s="7">
        <v>21</v>
      </c>
      <c r="B294" s="8" t="s">
        <v>460</v>
      </c>
      <c r="C294" s="9" t="s">
        <v>490</v>
      </c>
      <c r="D294" s="9" t="s">
        <v>146</v>
      </c>
      <c r="E294" s="9" t="s">
        <v>147</v>
      </c>
      <c r="F294" s="12" t="s">
        <v>491</v>
      </c>
      <c r="G294" s="15">
        <v>360</v>
      </c>
      <c r="H294" s="16">
        <f>102.31-50.07</f>
        <v>52.24</v>
      </c>
      <c r="I294" s="12" t="s">
        <v>492</v>
      </c>
      <c r="J294" s="16">
        <f>102.31-50.07</f>
        <v>52.24</v>
      </c>
      <c r="K294" s="36" t="s">
        <v>150</v>
      </c>
      <c r="L294" s="8"/>
    </row>
    <row r="295" ht="60.5" customHeight="1" spans="1:12">
      <c r="A295" s="7">
        <v>22</v>
      </c>
      <c r="B295" s="8" t="s">
        <v>460</v>
      </c>
      <c r="C295" s="9" t="s">
        <v>490</v>
      </c>
      <c r="D295" s="9" t="s">
        <v>146</v>
      </c>
      <c r="E295" s="9" t="s">
        <v>147</v>
      </c>
      <c r="F295" s="12" t="s">
        <v>493</v>
      </c>
      <c r="G295" s="15">
        <v>150</v>
      </c>
      <c r="H295" s="16">
        <v>40.94</v>
      </c>
      <c r="I295" s="12"/>
      <c r="J295" s="16">
        <v>40.94</v>
      </c>
      <c r="K295" s="9" t="s">
        <v>150</v>
      </c>
      <c r="L295" s="8"/>
    </row>
    <row r="296" ht="60.5" customHeight="1" spans="1:12">
      <c r="A296" s="7"/>
      <c r="B296" s="8"/>
      <c r="C296" s="9"/>
      <c r="D296" s="9"/>
      <c r="E296" s="9"/>
      <c r="F296" s="12"/>
      <c r="G296" s="15"/>
      <c r="H296" s="17">
        <v>60</v>
      </c>
      <c r="I296" s="12" t="s">
        <v>494</v>
      </c>
      <c r="J296" s="17">
        <v>60</v>
      </c>
      <c r="K296" s="9"/>
      <c r="L296" s="8"/>
    </row>
    <row r="297" ht="60.5" customHeight="1" spans="1:12">
      <c r="A297" s="11" t="s">
        <v>495</v>
      </c>
      <c r="B297" s="11"/>
      <c r="C297" s="11"/>
      <c r="D297" s="11"/>
      <c r="E297" s="11"/>
      <c r="F297" s="11"/>
      <c r="G297" s="95">
        <v>400</v>
      </c>
      <c r="H297" s="95">
        <v>400</v>
      </c>
      <c r="I297" s="97"/>
      <c r="J297" s="98">
        <v>400</v>
      </c>
      <c r="K297" s="9"/>
      <c r="L297" s="9"/>
    </row>
    <row r="298" ht="60.5" customHeight="1" spans="1:12">
      <c r="A298" s="7">
        <v>1</v>
      </c>
      <c r="B298" s="8" t="s">
        <v>496</v>
      </c>
      <c r="C298" s="8" t="s">
        <v>496</v>
      </c>
      <c r="D298" s="9" t="s">
        <v>40</v>
      </c>
      <c r="E298" s="9" t="s">
        <v>41</v>
      </c>
      <c r="F298" s="12" t="s">
        <v>497</v>
      </c>
      <c r="G298" s="15">
        <v>400</v>
      </c>
      <c r="H298" s="16">
        <v>70</v>
      </c>
      <c r="I298" s="12" t="s">
        <v>498</v>
      </c>
      <c r="J298" s="54">
        <v>70</v>
      </c>
      <c r="K298" s="36" t="s">
        <v>150</v>
      </c>
      <c r="L298" s="31"/>
    </row>
    <row r="299" ht="60.5" customHeight="1" spans="1:12">
      <c r="A299" s="7"/>
      <c r="B299" s="8" t="s">
        <v>496</v>
      </c>
      <c r="C299" s="8" t="s">
        <v>496</v>
      </c>
      <c r="D299" s="9"/>
      <c r="E299" s="9"/>
      <c r="F299" s="12"/>
      <c r="G299" s="15"/>
      <c r="H299" s="16">
        <v>285</v>
      </c>
      <c r="I299" s="12" t="s">
        <v>499</v>
      </c>
      <c r="J299" s="54">
        <v>285</v>
      </c>
      <c r="K299" s="36" t="s">
        <v>150</v>
      </c>
      <c r="L299" s="31"/>
    </row>
    <row r="300" ht="60.5" customHeight="1" spans="1:12">
      <c r="A300" s="7"/>
      <c r="B300" s="8" t="s">
        <v>496</v>
      </c>
      <c r="C300" s="8" t="s">
        <v>496</v>
      </c>
      <c r="D300" s="9"/>
      <c r="E300" s="9"/>
      <c r="F300" s="12"/>
      <c r="G300" s="15"/>
      <c r="H300" s="17">
        <v>45</v>
      </c>
      <c r="I300" s="12" t="s">
        <v>500</v>
      </c>
      <c r="J300" s="56">
        <v>45</v>
      </c>
      <c r="K300" s="36" t="s">
        <v>150</v>
      </c>
      <c r="L300" s="40"/>
    </row>
    <row r="301" ht="60.5" customHeight="1"/>
  </sheetData>
  <protectedRanges>
    <protectedRange sqref="F277" name="区域1_16_3_1"/>
  </protectedRanges>
  <autoFilter ref="A5:L300">
    <extLst/>
  </autoFilter>
  <mergeCells count="483">
    <mergeCell ref="A1:B1"/>
    <mergeCell ref="A2:L2"/>
    <mergeCell ref="K3:L3"/>
    <mergeCell ref="F4:H4"/>
    <mergeCell ref="I4:J4"/>
    <mergeCell ref="A6:F6"/>
    <mergeCell ref="A7:F7"/>
    <mergeCell ref="A22:F22"/>
    <mergeCell ref="A55:F55"/>
    <mergeCell ref="A111:F111"/>
    <mergeCell ref="A144:F144"/>
    <mergeCell ref="A158:F158"/>
    <mergeCell ref="A179:F179"/>
    <mergeCell ref="A186:F186"/>
    <mergeCell ref="A243:F243"/>
    <mergeCell ref="A255:F255"/>
    <mergeCell ref="A258:F258"/>
    <mergeCell ref="A267:F267"/>
    <mergeCell ref="A297:F297"/>
    <mergeCell ref="A4:A5"/>
    <mergeCell ref="A12:A16"/>
    <mergeCell ref="A23:A24"/>
    <mergeCell ref="A25:A34"/>
    <mergeCell ref="A35:A36"/>
    <mergeCell ref="A40:A41"/>
    <mergeCell ref="A45:A46"/>
    <mergeCell ref="A47:A51"/>
    <mergeCell ref="A53:A54"/>
    <mergeCell ref="A59:A60"/>
    <mergeCell ref="A61:A62"/>
    <mergeCell ref="A68:A69"/>
    <mergeCell ref="A72:A73"/>
    <mergeCell ref="A80:A82"/>
    <mergeCell ref="A83:A84"/>
    <mergeCell ref="A88:A89"/>
    <mergeCell ref="A90:A91"/>
    <mergeCell ref="A92:A93"/>
    <mergeCell ref="A94:A95"/>
    <mergeCell ref="A97:A98"/>
    <mergeCell ref="A99:A100"/>
    <mergeCell ref="A101:A102"/>
    <mergeCell ref="A103:A104"/>
    <mergeCell ref="A105:A107"/>
    <mergeCell ref="A109:A110"/>
    <mergeCell ref="A112:A117"/>
    <mergeCell ref="A119:A121"/>
    <mergeCell ref="A124:A126"/>
    <mergeCell ref="A127:A128"/>
    <mergeCell ref="A130:A134"/>
    <mergeCell ref="A136:A137"/>
    <mergeCell ref="A142:A143"/>
    <mergeCell ref="A155:A156"/>
    <mergeCell ref="A177:A178"/>
    <mergeCell ref="A180:A181"/>
    <mergeCell ref="A187:A194"/>
    <mergeCell ref="A195:A201"/>
    <mergeCell ref="A202:A208"/>
    <mergeCell ref="A226:A227"/>
    <mergeCell ref="A232:A235"/>
    <mergeCell ref="A251:A252"/>
    <mergeCell ref="A261:A262"/>
    <mergeCell ref="A263:A266"/>
    <mergeCell ref="A269:A270"/>
    <mergeCell ref="A271:A275"/>
    <mergeCell ref="A292:A293"/>
    <mergeCell ref="A295:A296"/>
    <mergeCell ref="A298:A300"/>
    <mergeCell ref="B4:B5"/>
    <mergeCell ref="B12:B16"/>
    <mergeCell ref="B23:B24"/>
    <mergeCell ref="B25:B34"/>
    <mergeCell ref="B35:B36"/>
    <mergeCell ref="B40:B41"/>
    <mergeCell ref="B45:B46"/>
    <mergeCell ref="B47:B51"/>
    <mergeCell ref="B53:B54"/>
    <mergeCell ref="B59:B60"/>
    <mergeCell ref="B61:B62"/>
    <mergeCell ref="B68:B69"/>
    <mergeCell ref="B72:B73"/>
    <mergeCell ref="B80:B82"/>
    <mergeCell ref="B83:B84"/>
    <mergeCell ref="B88:B89"/>
    <mergeCell ref="B90:B91"/>
    <mergeCell ref="B92:B93"/>
    <mergeCell ref="B94:B95"/>
    <mergeCell ref="B97:B98"/>
    <mergeCell ref="B99:B100"/>
    <mergeCell ref="B101:B102"/>
    <mergeCell ref="B103:B104"/>
    <mergeCell ref="B105:B107"/>
    <mergeCell ref="B109:B110"/>
    <mergeCell ref="B112:B117"/>
    <mergeCell ref="B119:B121"/>
    <mergeCell ref="B124:B126"/>
    <mergeCell ref="B127:B128"/>
    <mergeCell ref="B130:B134"/>
    <mergeCell ref="B136:B137"/>
    <mergeCell ref="B142:B143"/>
    <mergeCell ref="B155:B156"/>
    <mergeCell ref="B177:B178"/>
    <mergeCell ref="B180:B181"/>
    <mergeCell ref="B187:B194"/>
    <mergeCell ref="B195:B201"/>
    <mergeCell ref="B202:B208"/>
    <mergeCell ref="B226:B227"/>
    <mergeCell ref="B232:B235"/>
    <mergeCell ref="B251:B252"/>
    <mergeCell ref="B261:B262"/>
    <mergeCell ref="B263:B266"/>
    <mergeCell ref="B269:B270"/>
    <mergeCell ref="B271:B275"/>
    <mergeCell ref="B292:B293"/>
    <mergeCell ref="B295:B296"/>
    <mergeCell ref="C4:C5"/>
    <mergeCell ref="C12:C16"/>
    <mergeCell ref="C23:C24"/>
    <mergeCell ref="C25:C34"/>
    <mergeCell ref="C35:C36"/>
    <mergeCell ref="C40:C41"/>
    <mergeCell ref="C45:C46"/>
    <mergeCell ref="C47:C51"/>
    <mergeCell ref="C53:C54"/>
    <mergeCell ref="C59:C60"/>
    <mergeCell ref="C61:C62"/>
    <mergeCell ref="C68:C69"/>
    <mergeCell ref="C72:C73"/>
    <mergeCell ref="C80:C82"/>
    <mergeCell ref="C83:C84"/>
    <mergeCell ref="C88:C89"/>
    <mergeCell ref="C90:C91"/>
    <mergeCell ref="C92:C93"/>
    <mergeCell ref="C94:C95"/>
    <mergeCell ref="C97:C98"/>
    <mergeCell ref="C99:C100"/>
    <mergeCell ref="C101:C102"/>
    <mergeCell ref="C103:C104"/>
    <mergeCell ref="C105:C107"/>
    <mergeCell ref="C109:C110"/>
    <mergeCell ref="C112:C117"/>
    <mergeCell ref="C119:C121"/>
    <mergeCell ref="C124:C126"/>
    <mergeCell ref="C127:C128"/>
    <mergeCell ref="C130:C134"/>
    <mergeCell ref="C136:C137"/>
    <mergeCell ref="C142:C143"/>
    <mergeCell ref="C155:C156"/>
    <mergeCell ref="C177:C178"/>
    <mergeCell ref="C180:C181"/>
    <mergeCell ref="C187:C194"/>
    <mergeCell ref="C195:C201"/>
    <mergeCell ref="C202:C208"/>
    <mergeCell ref="C226:C227"/>
    <mergeCell ref="C232:C235"/>
    <mergeCell ref="C251:C252"/>
    <mergeCell ref="C261:C262"/>
    <mergeCell ref="C263:C266"/>
    <mergeCell ref="C269:C270"/>
    <mergeCell ref="C271:C275"/>
    <mergeCell ref="C292:C293"/>
    <mergeCell ref="C295:C296"/>
    <mergeCell ref="D4:D5"/>
    <mergeCell ref="D12:D16"/>
    <mergeCell ref="D23:D24"/>
    <mergeCell ref="D25:D34"/>
    <mergeCell ref="D35:D36"/>
    <mergeCell ref="D40:D41"/>
    <mergeCell ref="D45:D46"/>
    <mergeCell ref="D47:D51"/>
    <mergeCell ref="D53:D54"/>
    <mergeCell ref="D59:D60"/>
    <mergeCell ref="D61:D62"/>
    <mergeCell ref="D68:D69"/>
    <mergeCell ref="D72:D73"/>
    <mergeCell ref="D80:D82"/>
    <mergeCell ref="D83:D84"/>
    <mergeCell ref="D88:D89"/>
    <mergeCell ref="D90:D91"/>
    <mergeCell ref="D92:D93"/>
    <mergeCell ref="D94:D95"/>
    <mergeCell ref="D97:D98"/>
    <mergeCell ref="D99:D100"/>
    <mergeCell ref="D101:D102"/>
    <mergeCell ref="D103:D104"/>
    <mergeCell ref="D105:D107"/>
    <mergeCell ref="D109:D110"/>
    <mergeCell ref="D112:D117"/>
    <mergeCell ref="D119:D121"/>
    <mergeCell ref="D124:D126"/>
    <mergeCell ref="D127:D128"/>
    <mergeCell ref="D130:D134"/>
    <mergeCell ref="D136:D137"/>
    <mergeCell ref="D142:D143"/>
    <mergeCell ref="D155:D156"/>
    <mergeCell ref="D177:D178"/>
    <mergeCell ref="D180:D181"/>
    <mergeCell ref="D187:D194"/>
    <mergeCell ref="D195:D201"/>
    <mergeCell ref="D202:D208"/>
    <mergeCell ref="D226:D227"/>
    <mergeCell ref="D232:D235"/>
    <mergeCell ref="D251:D252"/>
    <mergeCell ref="D261:D262"/>
    <mergeCell ref="D263:D266"/>
    <mergeCell ref="D269:D270"/>
    <mergeCell ref="D271:D275"/>
    <mergeCell ref="D292:D293"/>
    <mergeCell ref="D295:D296"/>
    <mergeCell ref="D298:D300"/>
    <mergeCell ref="E4:E5"/>
    <mergeCell ref="E12:E16"/>
    <mergeCell ref="E23:E24"/>
    <mergeCell ref="E25:E34"/>
    <mergeCell ref="E35:E36"/>
    <mergeCell ref="E40:E41"/>
    <mergeCell ref="E45:E46"/>
    <mergeCell ref="E47:E51"/>
    <mergeCell ref="E53:E54"/>
    <mergeCell ref="E59:E60"/>
    <mergeCell ref="E61:E62"/>
    <mergeCell ref="E68:E69"/>
    <mergeCell ref="E72:E73"/>
    <mergeCell ref="E80:E82"/>
    <mergeCell ref="E83:E84"/>
    <mergeCell ref="E88:E89"/>
    <mergeCell ref="E90:E91"/>
    <mergeCell ref="E92:E93"/>
    <mergeCell ref="E94:E95"/>
    <mergeCell ref="E97:E98"/>
    <mergeCell ref="E99:E100"/>
    <mergeCell ref="E101:E102"/>
    <mergeCell ref="E103:E104"/>
    <mergeCell ref="E105:E107"/>
    <mergeCell ref="E109:E110"/>
    <mergeCell ref="E112:E117"/>
    <mergeCell ref="E119:E121"/>
    <mergeCell ref="E124:E126"/>
    <mergeCell ref="E127:E128"/>
    <mergeCell ref="E130:E134"/>
    <mergeCell ref="E136:E137"/>
    <mergeCell ref="E142:E143"/>
    <mergeCell ref="E155:E156"/>
    <mergeCell ref="E177:E178"/>
    <mergeCell ref="E180:E181"/>
    <mergeCell ref="E187:E194"/>
    <mergeCell ref="E195:E201"/>
    <mergeCell ref="E202:E208"/>
    <mergeCell ref="E226:E227"/>
    <mergeCell ref="E232:E235"/>
    <mergeCell ref="E251:E252"/>
    <mergeCell ref="E261:E262"/>
    <mergeCell ref="E263:E266"/>
    <mergeCell ref="E269:E270"/>
    <mergeCell ref="E271:E275"/>
    <mergeCell ref="E292:E293"/>
    <mergeCell ref="E295:E296"/>
    <mergeCell ref="E298:E300"/>
    <mergeCell ref="F12:F16"/>
    <mergeCell ref="F23:F24"/>
    <mergeCell ref="F25:F34"/>
    <mergeCell ref="F35:F36"/>
    <mergeCell ref="F40:F41"/>
    <mergeCell ref="F45:F46"/>
    <mergeCell ref="F47:F51"/>
    <mergeCell ref="F53:F54"/>
    <mergeCell ref="F59:F60"/>
    <mergeCell ref="F61:F62"/>
    <mergeCell ref="F68:F69"/>
    <mergeCell ref="F72:F73"/>
    <mergeCell ref="F80:F82"/>
    <mergeCell ref="F83:F84"/>
    <mergeCell ref="F88:F89"/>
    <mergeCell ref="F90:F91"/>
    <mergeCell ref="F92:F93"/>
    <mergeCell ref="F94:F95"/>
    <mergeCell ref="F97:F98"/>
    <mergeCell ref="F99:F100"/>
    <mergeCell ref="F101:F102"/>
    <mergeCell ref="F103:F104"/>
    <mergeCell ref="F105:F107"/>
    <mergeCell ref="F109:F110"/>
    <mergeCell ref="F112:F117"/>
    <mergeCell ref="F119:F121"/>
    <mergeCell ref="F124:F126"/>
    <mergeCell ref="F127:F128"/>
    <mergeCell ref="F130:F134"/>
    <mergeCell ref="F136:F137"/>
    <mergeCell ref="F142:F143"/>
    <mergeCell ref="F155:F156"/>
    <mergeCell ref="F177:F178"/>
    <mergeCell ref="F180:F181"/>
    <mergeCell ref="F187:F194"/>
    <mergeCell ref="F195:F201"/>
    <mergeCell ref="F202:F208"/>
    <mergeCell ref="F226:F227"/>
    <mergeCell ref="F232:F235"/>
    <mergeCell ref="F251:F252"/>
    <mergeCell ref="F261:F262"/>
    <mergeCell ref="F263:F266"/>
    <mergeCell ref="F269:F270"/>
    <mergeCell ref="F271:F275"/>
    <mergeCell ref="F292:F293"/>
    <mergeCell ref="F295:F296"/>
    <mergeCell ref="F298:F300"/>
    <mergeCell ref="G12:G16"/>
    <mergeCell ref="G23:G24"/>
    <mergeCell ref="G25:G34"/>
    <mergeCell ref="G35:G36"/>
    <mergeCell ref="G40:G41"/>
    <mergeCell ref="G45:G46"/>
    <mergeCell ref="G47:G51"/>
    <mergeCell ref="G53:G54"/>
    <mergeCell ref="G59:G60"/>
    <mergeCell ref="G61:G62"/>
    <mergeCell ref="G68:G69"/>
    <mergeCell ref="G72:G73"/>
    <mergeCell ref="G80:G82"/>
    <mergeCell ref="G83:G84"/>
    <mergeCell ref="G88:G89"/>
    <mergeCell ref="G90:G91"/>
    <mergeCell ref="G92:G93"/>
    <mergeCell ref="G94:G95"/>
    <mergeCell ref="G97:G98"/>
    <mergeCell ref="G99:G100"/>
    <mergeCell ref="G101:G102"/>
    <mergeCell ref="G103:G104"/>
    <mergeCell ref="G105:G107"/>
    <mergeCell ref="G109:G110"/>
    <mergeCell ref="G112:G117"/>
    <mergeCell ref="G119:G121"/>
    <mergeCell ref="G124:G126"/>
    <mergeCell ref="G127:G128"/>
    <mergeCell ref="G130:G134"/>
    <mergeCell ref="G136:G137"/>
    <mergeCell ref="G142:G143"/>
    <mergeCell ref="G155:G156"/>
    <mergeCell ref="G177:G178"/>
    <mergeCell ref="G180:G181"/>
    <mergeCell ref="G187:G194"/>
    <mergeCell ref="G195:G201"/>
    <mergeCell ref="G202:G208"/>
    <mergeCell ref="G226:G227"/>
    <mergeCell ref="G232:G235"/>
    <mergeCell ref="G251:G252"/>
    <mergeCell ref="G261:G262"/>
    <mergeCell ref="G263:G266"/>
    <mergeCell ref="G269:G270"/>
    <mergeCell ref="G271:G275"/>
    <mergeCell ref="G292:G293"/>
    <mergeCell ref="G295:G296"/>
    <mergeCell ref="G298:G300"/>
    <mergeCell ref="H23:H24"/>
    <mergeCell ref="H25:H34"/>
    <mergeCell ref="H35:H36"/>
    <mergeCell ref="H40:H41"/>
    <mergeCell ref="H45:H46"/>
    <mergeCell ref="H47:H51"/>
    <mergeCell ref="H53:H54"/>
    <mergeCell ref="H105:H107"/>
    <mergeCell ref="H112:H117"/>
    <mergeCell ref="H119:H121"/>
    <mergeCell ref="H124:H126"/>
    <mergeCell ref="H127:H128"/>
    <mergeCell ref="H130:H134"/>
    <mergeCell ref="H142:H143"/>
    <mergeCell ref="H177:H178"/>
    <mergeCell ref="H180:H181"/>
    <mergeCell ref="H187:H194"/>
    <mergeCell ref="H195:H201"/>
    <mergeCell ref="H202:H208"/>
    <mergeCell ref="H226:H227"/>
    <mergeCell ref="H232:H235"/>
    <mergeCell ref="H251:H252"/>
    <mergeCell ref="H261:H262"/>
    <mergeCell ref="H263:H266"/>
    <mergeCell ref="H269:H270"/>
    <mergeCell ref="H271:H275"/>
    <mergeCell ref="H292:H293"/>
    <mergeCell ref="I37:I39"/>
    <mergeCell ref="I42:I44"/>
    <mergeCell ref="I56:I57"/>
    <mergeCell ref="I60:I61"/>
    <mergeCell ref="I62:I63"/>
    <mergeCell ref="I64:I68"/>
    <mergeCell ref="I69:I70"/>
    <mergeCell ref="I71:I72"/>
    <mergeCell ref="I73:I79"/>
    <mergeCell ref="I82:I83"/>
    <mergeCell ref="I87:I88"/>
    <mergeCell ref="I89:I90"/>
    <mergeCell ref="I91:I92"/>
    <mergeCell ref="I95:I97"/>
    <mergeCell ref="I98:I99"/>
    <mergeCell ref="I102:I103"/>
    <mergeCell ref="I159:I162"/>
    <mergeCell ref="I163:I165"/>
    <mergeCell ref="I166:I170"/>
    <mergeCell ref="I172:I174"/>
    <mergeCell ref="I175:I176"/>
    <mergeCell ref="I181:I182"/>
    <mergeCell ref="I184:I185"/>
    <mergeCell ref="I219:I220"/>
    <mergeCell ref="I225:I226"/>
    <mergeCell ref="I227:I228"/>
    <mergeCell ref="I236:I242"/>
    <mergeCell ref="I248:I250"/>
    <mergeCell ref="I276:I281"/>
    <mergeCell ref="I282:I287"/>
    <mergeCell ref="I288:I291"/>
    <mergeCell ref="I294:I295"/>
    <mergeCell ref="J37:J39"/>
    <mergeCell ref="J42:J44"/>
    <mergeCell ref="J56:J57"/>
    <mergeCell ref="J60:J61"/>
    <mergeCell ref="J62:J63"/>
    <mergeCell ref="J64:J68"/>
    <mergeCell ref="J69:J70"/>
    <mergeCell ref="J71:J72"/>
    <mergeCell ref="J73:J79"/>
    <mergeCell ref="J82:J83"/>
    <mergeCell ref="J87:J88"/>
    <mergeCell ref="J89:J90"/>
    <mergeCell ref="J91:J92"/>
    <mergeCell ref="J95:J97"/>
    <mergeCell ref="J98:J99"/>
    <mergeCell ref="J102:J103"/>
    <mergeCell ref="J159:J162"/>
    <mergeCell ref="J163:J165"/>
    <mergeCell ref="J166:J170"/>
    <mergeCell ref="J172:J174"/>
    <mergeCell ref="J175:J176"/>
    <mergeCell ref="J181:J182"/>
    <mergeCell ref="J184:J185"/>
    <mergeCell ref="J219:J220"/>
    <mergeCell ref="J225:J226"/>
    <mergeCell ref="J227:J228"/>
    <mergeCell ref="J236:J242"/>
    <mergeCell ref="J276:J281"/>
    <mergeCell ref="J282:J287"/>
    <mergeCell ref="J288:J291"/>
    <mergeCell ref="K4:K5"/>
    <mergeCell ref="K23:K24"/>
    <mergeCell ref="K25:K34"/>
    <mergeCell ref="K35:K36"/>
    <mergeCell ref="K40:K41"/>
    <mergeCell ref="K45:K46"/>
    <mergeCell ref="K47:K51"/>
    <mergeCell ref="K53:K54"/>
    <mergeCell ref="K59:K60"/>
    <mergeCell ref="K61:K62"/>
    <mergeCell ref="K68:K69"/>
    <mergeCell ref="K72:K73"/>
    <mergeCell ref="K80:K82"/>
    <mergeCell ref="K83:K84"/>
    <mergeCell ref="K112:K117"/>
    <mergeCell ref="K119:K121"/>
    <mergeCell ref="K122:K123"/>
    <mergeCell ref="K124:K128"/>
    <mergeCell ref="K130:K134"/>
    <mergeCell ref="K136:K137"/>
    <mergeCell ref="K142:K143"/>
    <mergeCell ref="K155:K156"/>
    <mergeCell ref="K175:K176"/>
    <mergeCell ref="K180:K181"/>
    <mergeCell ref="K187:K194"/>
    <mergeCell ref="K195:K201"/>
    <mergeCell ref="K202:K208"/>
    <mergeCell ref="K219:K220"/>
    <mergeCell ref="K225:K226"/>
    <mergeCell ref="K227:K228"/>
    <mergeCell ref="K232:K235"/>
    <mergeCell ref="K251:K252"/>
    <mergeCell ref="K261:K262"/>
    <mergeCell ref="K263:K266"/>
    <mergeCell ref="K295:K296"/>
    <mergeCell ref="L4:L5"/>
    <mergeCell ref="L59:L60"/>
    <mergeCell ref="L61:L62"/>
    <mergeCell ref="L136:L137"/>
    <mergeCell ref="L225:L226"/>
    <mergeCell ref="L227:L228"/>
    <mergeCell ref="L238:L239"/>
    <mergeCell ref="L294:L295"/>
  </mergeCells>
  <hyperlinks>
    <hyperlink ref="E240" r:id="rId1" display="23内蒙16" tooltip="http://10.70.13.101:1021/page/debt/bond-manage/common/bond-yhs.html?bond_bill_id=undefined&amp;bond_id=c58b393db134b2929cdcd5a509ce6407"/>
  </hyperlinks>
  <printOptions horizontalCentered="1"/>
  <pageMargins left="0.590551181102362" right="0.590551181102362" top="0.78740157480315" bottom="0.78740157480315" header="0.511811023622047" footer="0.590551181102362"/>
  <pageSetup paperSize="9" scale="82" fitToHeight="0" orientation="landscape" useFirstPageNumber="1"/>
  <headerFooter>
    <oddFooter>&amp;C&amp;14—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6_3_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yjc</cp:lastModifiedBy>
  <dcterms:created xsi:type="dcterms:W3CDTF">2025-04-05T10:56:00Z</dcterms:created>
  <cp:lastPrinted>2025-05-10T09:48:00Z</cp:lastPrinted>
  <dcterms:modified xsi:type="dcterms:W3CDTF">2025-06-12T10:16:19Z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2052-11.8.2.11880</vt:lpwstr>
  </property>
  <property fmtid="{D5CDD505-2E9C-101B-9397-08002B2CF9AE}" pid="3" name="ICV">
    <vt:lpwstr>AA11500ACB0747E6E4640068728B0DDA</vt:lpwstr>
  </property>
</Properties>
</file>